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1'!$8:$10</definedName>
    <definedName name="_xlnm.Print_Area" localSheetId="0">'анализ 1'!$A$1:$P$192</definedName>
  </definedNames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O8" authorId="0">
      <text>
        <r>
          <rPr>
            <b/>
            <sz val="8"/>
            <rFont val="Tahoma"/>
            <family val="0"/>
          </rPr>
          <t>Бухгалтер: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<sst xmlns="http://schemas.openxmlformats.org/spreadsheetml/2006/main" count="872" uniqueCount="187">
  <si>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</si>
  <si>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</si>
  <si>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</si>
  <si>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</si>
  <si>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</si>
  <si>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</si>
  <si>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</si>
  <si>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</si>
  <si>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</si>
  <si>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</si>
  <si>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Прочие расходы</t>
  </si>
  <si>
    <t>Центральный аппарат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</si>
  <si>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</si>
  <si>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</si>
  <si>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</si>
  <si>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</si>
  <si>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</si>
  <si>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</si>
  <si>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</si>
  <si>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КГРБС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</si>
  <si>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</si>
  <si>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</si>
  <si>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</si>
  <si>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</si>
  <si>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</si>
  <si>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</si>
  <si>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</si>
  <si>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</si>
  <si>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0400</t>
  </si>
  <si>
    <t>0409</t>
  </si>
  <si>
    <t>0412</t>
  </si>
  <si>
    <t>0500</t>
  </si>
  <si>
    <t>0801</t>
  </si>
  <si>
    <t>0113</t>
  </si>
  <si>
    <t>Дорожное хозяйство (дорожные фонды)</t>
  </si>
  <si>
    <t>1000</t>
  </si>
  <si>
    <t>1003</t>
  </si>
  <si>
    <t>003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</si>
  <si>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</si>
  <si>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</si>
  <si>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</si>
  <si>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</si>
  <si>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</si>
  <si>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</si>
  <si>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Иные межбюджетные трансферты</t>
  </si>
  <si>
    <t>Благоустройство</t>
  </si>
  <si>
    <t>540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</si>
  <si>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</si>
  <si>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</si>
  <si>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</si>
  <si>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</si>
  <si>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800</t>
  </si>
  <si>
    <t>Иные бюджетные ассигнования</t>
  </si>
  <si>
    <t>900 0092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</si>
  <si>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</si>
  <si>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</si>
  <si>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</si>
  <si>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</si>
  <si>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</si>
  <si>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</si>
  <si>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Уличное освещение</t>
  </si>
  <si>
    <t>Содержание дорог сельского поселения</t>
  </si>
  <si>
    <t>Озеленение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</si>
  <si>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</si>
  <si>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</si>
  <si>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</si>
  <si>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</si>
  <si>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 xml:space="preserve"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</t>
  </si>
  <si>
    <t xml:space="preserve">Обеспечение деятельности администрации сельского поселения 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</si>
  <si>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</si>
  <si>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</si>
  <si>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Поддержка дорожного хозяйства</t>
  </si>
  <si>
    <t xml:space="preserve">         </t>
  </si>
  <si>
    <t>Создание условий для организации досуга и обеспечения жителей сельского  поселения услугами организации культуры</t>
  </si>
  <si>
    <t>ЭКР</t>
  </si>
  <si>
    <t>Заработная плата</t>
  </si>
  <si>
    <t>213</t>
  </si>
  <si>
    <t>Услуги связи</t>
  </si>
  <si>
    <t>221</t>
  </si>
  <si>
    <t>Коммунальные услуги</t>
  </si>
  <si>
    <t>223</t>
  </si>
  <si>
    <t>225</t>
  </si>
  <si>
    <t>226</t>
  </si>
  <si>
    <t>Увеличение стоимости материальных запасов</t>
  </si>
  <si>
    <t>340</t>
  </si>
  <si>
    <t>Начисления на выплаты по оплате труда</t>
  </si>
  <si>
    <t>Прочие работы, услуги</t>
  </si>
  <si>
    <t>290</t>
  </si>
  <si>
    <t>244</t>
  </si>
  <si>
    <t>121</t>
  </si>
  <si>
    <t>211</t>
  </si>
  <si>
    <t>Перечисления другим бюджетам бюджетной системы Российской Федерации</t>
  </si>
  <si>
    <t>Работы, услуги по содержанию имущества</t>
  </si>
  <si>
    <t>242</t>
  </si>
  <si>
    <t>852</t>
  </si>
  <si>
    <t>0800</t>
  </si>
  <si>
    <t>110</t>
  </si>
  <si>
    <t>111</t>
  </si>
  <si>
    <t>Жилищное хозяйство</t>
  </si>
  <si>
    <t>0501</t>
  </si>
  <si>
    <t>300 0000</t>
  </si>
  <si>
    <t>300 0003</t>
  </si>
  <si>
    <t>Мероприятия по содержанию общего имущества не  приватизированного жилого фонда в многоквартирных домах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</si>
  <si>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</si>
  <si>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Транспортные услуги</t>
  </si>
  <si>
    <t>122</t>
  </si>
  <si>
    <t>222</t>
  </si>
  <si>
    <t>Увеличение стоимости основных средств</t>
  </si>
  <si>
    <t>310</t>
  </si>
  <si>
    <t>851</t>
  </si>
  <si>
    <t>Увеличение стоимости основных сресдтв</t>
  </si>
  <si>
    <t>Прочие услуги</t>
  </si>
  <si>
    <t>Обслуживание внутреннего государственного и муниципального долга</t>
  </si>
  <si>
    <t>1301</t>
  </si>
  <si>
    <t>9000301</t>
  </si>
  <si>
    <t>700</t>
  </si>
  <si>
    <t>731</t>
  </si>
  <si>
    <t>231</t>
  </si>
  <si>
    <t>042 0409</t>
  </si>
  <si>
    <t>Содержание имущества</t>
  </si>
  <si>
    <t>Муниципальная программа сельского поселения "Деревня Михеево" "Развитие дорожного хозяйства в сельском поселении "Деревня Михеево"</t>
  </si>
  <si>
    <t>Подпрограмма "Совершенствование и развитие сети автомобильных дорог сельского поселения "Деревня Михеево"</t>
  </si>
  <si>
    <t>Муниципальная программа "Территориальное планирование сельского поселения "Деревня Михеево"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</si>
  <si>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"Деревня Михеево"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</si>
  <si>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"Деревня Михеево"</t>
  </si>
  <si>
    <t>Муниципальная программа сельского поселения "Деревня Михеево" "Благоустройство территории сельского поселения "Деревня Михеево"</t>
  </si>
  <si>
    <t>Реализация мероприятий по благоустройству территории сельского поселения "Деревня Михеево"</t>
  </si>
  <si>
    <t>Реализация мероприятий по вывозу ТБО сельского поселения "Деревня Михеево"</t>
  </si>
  <si>
    <t>Муниципальная программа сельского поселения "Деревня Михеево" "Развитие культуры в сельском поселении "Деревня Михеево"</t>
  </si>
  <si>
    <t>Муниципальная программа сельского поселения "Деревня Михеево" "Социальная поддержка граждан в сельском поселении "Деревня Михеево"</t>
  </si>
  <si>
    <t>АДМИНИСТРАЦИЯ СЕЛЬСКОГО ПОСЕЛЕНИЯ "ДЕРЕВНЯ МИХЕЕВО"</t>
  </si>
  <si>
    <t>Коммунальные расходы</t>
  </si>
  <si>
    <t>услуги связи</t>
  </si>
  <si>
    <t>831</t>
  </si>
  <si>
    <t>Отклонения</t>
  </si>
  <si>
    <t>Обеспечение проведения выборов и референдумов</t>
  </si>
  <si>
    <t>0107</t>
  </si>
  <si>
    <t>Муниципальная программа сельского поселения "Деревня Михеево" "Развитие потребительской кооперации в сельском поселении "Деревня Михеево"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</si>
  <si>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</si>
  <si>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</si>
  <si>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</t>
  </si>
  <si>
    <t>630</t>
  </si>
  <si>
    <t>Содержание благоустройства</t>
  </si>
  <si>
    <t>Утвержденный план на 2016 год</t>
  </si>
  <si>
    <t>Резервный фонд</t>
  </si>
  <si>
    <t>0111</t>
  </si>
  <si>
    <t>Содержание мест захоронений</t>
  </si>
  <si>
    <t>Средства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"Деревня Михеево"</t>
  </si>
  <si>
    <t>иные межбюджетные трансферты</t>
  </si>
  <si>
    <t>0700</t>
  </si>
  <si>
    <t>0701</t>
  </si>
  <si>
    <t>251</t>
  </si>
  <si>
    <t>90 0 00 01500</t>
  </si>
  <si>
    <t>90 0 00 00000</t>
  </si>
  <si>
    <t>74 0 00 00400</t>
  </si>
  <si>
    <t>74 0 00 00000</t>
  </si>
  <si>
    <t>74 0 00 00450</t>
  </si>
  <si>
    <t>90 0 00 00600</t>
  </si>
  <si>
    <t>90 0 00 00920</t>
  </si>
  <si>
    <t>99 9 00 51180</t>
  </si>
  <si>
    <t>99 9 00 00000</t>
  </si>
  <si>
    <t>04 1 01 04090</t>
  </si>
  <si>
    <t>04 1 01 00000</t>
  </si>
  <si>
    <t>01 1 01 04000</t>
  </si>
  <si>
    <t>01 1 01 00000</t>
  </si>
  <si>
    <t>50 0 01 00610</t>
  </si>
  <si>
    <t>50 0 01 00000</t>
  </si>
  <si>
    <t>05 0 01 02110</t>
  </si>
  <si>
    <t>05 0 01 00000</t>
  </si>
  <si>
    <t>05 0 01 01250</t>
  </si>
  <si>
    <t>05 0 01 03250</t>
  </si>
  <si>
    <t>05 0 01 04250</t>
  </si>
  <si>
    <t>05 0 01 05250</t>
  </si>
  <si>
    <t>90 0 00 15050</t>
  </si>
  <si>
    <t>08 1 01 00260</t>
  </si>
  <si>
    <t>08 1 01 00000</t>
  </si>
  <si>
    <t>08 0 00 00000</t>
  </si>
  <si>
    <t>08 2 01 00260</t>
  </si>
  <si>
    <t>08 2 01 00000</t>
  </si>
  <si>
    <t>20 0 01 00910</t>
  </si>
  <si>
    <t>20 0 01 00000</t>
  </si>
  <si>
    <t xml:space="preserve">Исполнение расходов бюджета сельского поселения "Деревня Михеево" на 01.01.2017 года </t>
  </si>
  <si>
    <t>Исполнение на 01.01.2017 года</t>
  </si>
  <si>
    <t>Перечисление иных МБТ на обеспечение деятельности МДОУ Детски сад "Солнышко" сан.Воробьево</t>
  </si>
  <si>
    <t>Перечисление иных МБТ на обеспечение деятельности МОУ Детчинская средняя общеобразовательная школа с.Детчино</t>
  </si>
  <si>
    <t>0702</t>
  </si>
  <si>
    <t xml:space="preserve">Приложение №2 к Постановлению Администрации сельского поселения  "Деревня Михеево" №5 от 21.03.2017 года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</si>
</sst>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_ ;\-#,##0.00\ "/>
    <numFmt numFmtId="166" formatCode="#,##0.000"/>
    <numFmt numFmtId="167" formatCode="#,##0.0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165" fontId="2" fillId="0" borderId="11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1" fillId="0" borderId="1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2" fillId="34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right" vertical="center"/>
    </xf>
    <xf numFmtId="4" fontId="1" fillId="36" borderId="0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/>
    </xf>
    <xf numFmtId="0" fontId="11" fillId="37" borderId="20" xfId="0" applyFont="1" applyFill="1" applyBorder="1" applyAlignment="1">
      <alignment horizontal="left" wrapText="1"/>
    </xf>
    <xf numFmtId="4" fontId="2" fillId="36" borderId="0" xfId="0" applyNumberFormat="1" applyFont="1" applyFill="1" applyBorder="1" applyAlignment="1">
      <alignment horizontal="righ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1" fillId="36" borderId="0" xfId="0" applyFont="1" applyFill="1" applyAlignment="1">
      <alignment/>
    </xf>
    <xf numFmtId="0" fontId="1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7"/>
  <sheetViews>
    <sheetView tabSelected="1" view="pageBreakPreview" zoomScaleNormal="75" zoomScaleSheetLayoutView="100" zoomScalePageLayoutView="0" workbookViewId="0" topLeftCell="A1">
      <selection activeCell="N8" sqref="N8:N10"/>
    </sheetView>
  </sheetViews>
  <sheetFormatPr defaultColWidth="9.00390625" defaultRowHeight="12.75"/>
  <cols>
    <col min="1" max="1" width="56.125" style="29" customWidth="1"/>
    <col min="2" max="5" width="12.75390625" style="8" hidden="1" customWidth="1"/>
    <col min="6" max="6" width="7.125" style="30" customWidth="1"/>
    <col min="7" max="7" width="6.25390625" style="33" customWidth="1"/>
    <col min="8" max="8" width="11.875" style="34" customWidth="1"/>
    <col min="9" max="9" width="5.00390625" style="33" customWidth="1"/>
    <col min="10" max="10" width="5.75390625" style="35" customWidth="1"/>
    <col min="11" max="12" width="0.2421875" style="8" hidden="1" customWidth="1"/>
    <col min="13" max="13" width="13.125" style="8" customWidth="1"/>
    <col min="14" max="14" width="11.625" style="8" customWidth="1"/>
    <col min="15" max="15" width="13.75390625" style="8" customWidth="1"/>
    <col min="16" max="17" width="15.00390625" style="1" customWidth="1"/>
    <col min="18" max="16384" width="9.125" style="1" customWidth="1"/>
  </cols>
  <sheetData>
    <row r="1" spans="7:17" ht="15.75" customHeight="1">
      <c r="G1" s="31"/>
      <c r="H1" s="118" t="s">
        <v>186</v>
      </c>
      <c r="I1" s="118"/>
      <c r="J1" s="118"/>
      <c r="K1" s="118"/>
      <c r="L1" s="118"/>
      <c r="M1" s="118"/>
      <c r="N1" s="118"/>
      <c r="O1" s="118"/>
      <c r="P1" s="12"/>
      <c r="Q1" s="12"/>
    </row>
    <row r="2" spans="7:17" ht="13.5" customHeight="1">
      <c r="G2" s="31"/>
      <c r="H2" s="118"/>
      <c r="I2" s="118"/>
      <c r="J2" s="118"/>
      <c r="K2" s="118"/>
      <c r="L2" s="118"/>
      <c r="M2" s="118"/>
      <c r="N2" s="118"/>
      <c r="O2" s="118"/>
      <c r="P2" s="12"/>
      <c r="Q2" s="12"/>
    </row>
    <row r="3" spans="7:17" ht="36" customHeight="1">
      <c r="G3" s="31"/>
      <c r="H3" s="118"/>
      <c r="I3" s="118"/>
      <c r="J3" s="118"/>
      <c r="K3" s="118"/>
      <c r="L3" s="118"/>
      <c r="M3" s="118"/>
      <c r="N3" s="118"/>
      <c r="O3" s="118"/>
      <c r="P3" s="12"/>
      <c r="Q3" s="12"/>
    </row>
    <row r="4" spans="1:14" ht="35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32"/>
      <c r="M4" s="32"/>
      <c r="N4" s="32"/>
    </row>
    <row r="5" spans="1:17" ht="12.75" customHeight="1">
      <c r="A5" s="119" t="s">
        <v>181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3"/>
      <c r="Q5" s="13"/>
    </row>
    <row r="6" spans="1:17" ht="21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3"/>
      <c r="Q6" s="13"/>
    </row>
    <row r="7" ht="13.5" thickBot="1">
      <c r="O7" s="35" t="s">
        <v>18</v>
      </c>
    </row>
    <row r="8" spans="1:17" ht="24.75" customHeight="1" thickBot="1">
      <c r="A8" s="123" t="s">
        <v>3</v>
      </c>
      <c r="B8" s="36"/>
      <c r="C8" s="36"/>
      <c r="D8" s="36"/>
      <c r="E8" s="36"/>
      <c r="F8" s="124" t="s">
        <v>19</v>
      </c>
      <c r="G8" s="116" t="s">
        <v>20</v>
      </c>
      <c r="H8" s="116" t="s">
        <v>21</v>
      </c>
      <c r="I8" s="116" t="s">
        <v>22</v>
      </c>
      <c r="J8" s="117" t="s">
        <v>74</v>
      </c>
      <c r="K8" s="76" t="s">
        <v>4</v>
      </c>
      <c r="L8" s="77"/>
      <c r="M8" s="117" t="s">
        <v>143</v>
      </c>
      <c r="N8" s="125" t="s">
        <v>182</v>
      </c>
      <c r="O8" s="125" t="s">
        <v>134</v>
      </c>
      <c r="P8" s="14"/>
      <c r="Q8" s="14"/>
    </row>
    <row r="9" spans="1:17" ht="24.75" customHeight="1" thickBot="1">
      <c r="A9" s="123"/>
      <c r="B9" s="36"/>
      <c r="C9" s="36"/>
      <c r="D9" s="36"/>
      <c r="E9" s="36"/>
      <c r="F9" s="124"/>
      <c r="G9" s="116"/>
      <c r="H9" s="116"/>
      <c r="I9" s="116"/>
      <c r="J9" s="117"/>
      <c r="K9" s="121" t="s">
        <v>5</v>
      </c>
      <c r="L9" s="78"/>
      <c r="M9" s="117"/>
      <c r="N9" s="126"/>
      <c r="O9" s="126"/>
      <c r="P9" s="14"/>
      <c r="Q9" s="14"/>
    </row>
    <row r="10" spans="1:17" ht="29.25" customHeight="1" thickBot="1">
      <c r="A10" s="123"/>
      <c r="B10" s="37">
        <v>1</v>
      </c>
      <c r="C10" s="37">
        <v>2</v>
      </c>
      <c r="D10" s="37">
        <v>3</v>
      </c>
      <c r="E10" s="37">
        <v>4</v>
      </c>
      <c r="F10" s="124"/>
      <c r="G10" s="116"/>
      <c r="H10" s="116"/>
      <c r="I10" s="116"/>
      <c r="J10" s="117"/>
      <c r="K10" s="122"/>
      <c r="L10" s="79"/>
      <c r="M10" s="117"/>
      <c r="N10" s="127"/>
      <c r="O10" s="127"/>
      <c r="P10" s="14"/>
      <c r="Q10" s="14"/>
    </row>
    <row r="11" spans="1:17" s="3" customFormat="1" ht="13.5" thickBot="1">
      <c r="A11" s="38" t="s">
        <v>2</v>
      </c>
      <c r="B11" s="39">
        <v>169074645</v>
      </c>
      <c r="C11" s="39">
        <v>206725292</v>
      </c>
      <c r="D11" s="39">
        <v>194977082</v>
      </c>
      <c r="E11" s="39">
        <v>183922236</v>
      </c>
      <c r="F11" s="40"/>
      <c r="G11" s="41"/>
      <c r="H11" s="42"/>
      <c r="I11" s="41"/>
      <c r="J11" s="43" t="s">
        <v>72</v>
      </c>
      <c r="K11" s="44" t="e">
        <f>K12+#REF!+#REF!</f>
        <v>#REF!</v>
      </c>
      <c r="L11" s="19"/>
      <c r="M11" s="73">
        <v>5975224</v>
      </c>
      <c r="N11" s="73">
        <f>N12</f>
        <v>4987978.27</v>
      </c>
      <c r="O11" s="73">
        <f>M11-N11</f>
        <v>987245.7300000004</v>
      </c>
      <c r="P11" s="15"/>
      <c r="Q11" s="15"/>
    </row>
    <row r="12" spans="1:17" s="3" customFormat="1" ht="25.5">
      <c r="A12" s="81" t="s">
        <v>130</v>
      </c>
      <c r="B12" s="82">
        <v>64677160</v>
      </c>
      <c r="C12" s="82">
        <v>82794896</v>
      </c>
      <c r="D12" s="82">
        <v>73496307</v>
      </c>
      <c r="E12" s="82">
        <v>63895502</v>
      </c>
      <c r="F12" s="83" t="s">
        <v>37</v>
      </c>
      <c r="G12" s="84"/>
      <c r="H12" s="84"/>
      <c r="I12" s="84"/>
      <c r="J12" s="85"/>
      <c r="K12" s="86" t="e">
        <f>K13+#REF!+K74+K96+#REF!+#REF!+K180+#REF!+#REF!+K62</f>
        <v>#REF!</v>
      </c>
      <c r="L12" s="19"/>
      <c r="M12" s="87">
        <v>5975224</v>
      </c>
      <c r="N12" s="87">
        <f>N13+N62+N74+N96+N180+N139+N135</f>
        <v>4987978.27</v>
      </c>
      <c r="O12" s="88">
        <f>M12-N12</f>
        <v>987245.7300000004</v>
      </c>
      <c r="P12" s="16"/>
      <c r="Q12" s="16"/>
    </row>
    <row r="13" spans="1:17" s="3" customFormat="1" ht="12.75">
      <c r="A13" s="45" t="s">
        <v>6</v>
      </c>
      <c r="B13" s="46">
        <v>8644707</v>
      </c>
      <c r="C13" s="46">
        <v>12246453</v>
      </c>
      <c r="D13" s="46">
        <v>10840867</v>
      </c>
      <c r="E13" s="46">
        <v>8301146</v>
      </c>
      <c r="F13" s="47" t="s">
        <v>37</v>
      </c>
      <c r="G13" s="48" t="s">
        <v>23</v>
      </c>
      <c r="H13" s="48"/>
      <c r="I13" s="48"/>
      <c r="J13" s="49"/>
      <c r="K13" s="49" t="e">
        <f>K14+K20+#REF!+K55</f>
        <v>#REF!</v>
      </c>
      <c r="L13" s="49"/>
      <c r="M13" s="49">
        <f>M14+M20+M49+M55</f>
        <v>2342758</v>
      </c>
      <c r="N13" s="49">
        <f>N14+N20+N49+N55</f>
        <v>2104030.1199999996</v>
      </c>
      <c r="O13" s="49">
        <f>M13-N13</f>
        <v>238727.88000000035</v>
      </c>
      <c r="P13" s="16"/>
      <c r="Q13" s="16"/>
    </row>
    <row r="14" spans="1:18" s="2" customFormat="1" ht="38.25">
      <c r="A14" s="28" t="s">
        <v>7</v>
      </c>
      <c r="B14" s="50">
        <v>461000</v>
      </c>
      <c r="C14" s="50">
        <v>460000</v>
      </c>
      <c r="D14" s="50">
        <v>461000</v>
      </c>
      <c r="E14" s="50">
        <v>458000</v>
      </c>
      <c r="F14" s="47" t="s">
        <v>37</v>
      </c>
      <c r="G14" s="51" t="s">
        <v>24</v>
      </c>
      <c r="H14" s="51"/>
      <c r="I14" s="51"/>
      <c r="J14" s="52"/>
      <c r="K14" s="52" t="e">
        <f>#REF!+K16</f>
        <v>#REF!</v>
      </c>
      <c r="L14" s="52"/>
      <c r="M14" s="52">
        <f>M15</f>
        <v>12200</v>
      </c>
      <c r="N14" s="52">
        <f>N15</f>
        <v>0</v>
      </c>
      <c r="O14" s="49">
        <v>12200</v>
      </c>
      <c r="P14" s="17"/>
      <c r="Q14" s="17"/>
      <c r="R14" s="7"/>
    </row>
    <row r="15" spans="1:18" ht="12.75">
      <c r="A15" s="26" t="s">
        <v>69</v>
      </c>
      <c r="B15" s="53"/>
      <c r="C15" s="53"/>
      <c r="D15" s="53"/>
      <c r="E15" s="53"/>
      <c r="F15" s="54" t="s">
        <v>37</v>
      </c>
      <c r="G15" s="55" t="s">
        <v>25</v>
      </c>
      <c r="H15" s="93" t="s">
        <v>153</v>
      </c>
      <c r="I15" s="55"/>
      <c r="J15" s="56"/>
      <c r="K15" s="56"/>
      <c r="L15" s="56"/>
      <c r="M15" s="56">
        <f>M16</f>
        <v>12200</v>
      </c>
      <c r="N15" s="56">
        <f>N16</f>
        <v>0</v>
      </c>
      <c r="O15" s="56">
        <v>12200</v>
      </c>
      <c r="P15" s="18"/>
      <c r="Q15" s="18"/>
      <c r="R15" s="8"/>
    </row>
    <row r="16" spans="1:18" s="2" customFormat="1" ht="38.25">
      <c r="A16" s="26" t="s">
        <v>103</v>
      </c>
      <c r="B16" s="50"/>
      <c r="C16" s="50"/>
      <c r="D16" s="50"/>
      <c r="E16" s="50"/>
      <c r="F16" s="54" t="s">
        <v>37</v>
      </c>
      <c r="G16" s="55" t="s">
        <v>25</v>
      </c>
      <c r="H16" s="93" t="s">
        <v>152</v>
      </c>
      <c r="I16" s="55"/>
      <c r="J16" s="56"/>
      <c r="K16" s="56">
        <f>K17</f>
        <v>0</v>
      </c>
      <c r="L16" s="56"/>
      <c r="M16" s="56">
        <f>M17</f>
        <v>12200</v>
      </c>
      <c r="N16" s="56">
        <f>N17+N18+N19</f>
        <v>0</v>
      </c>
      <c r="O16" s="56">
        <v>12200</v>
      </c>
      <c r="P16" s="18"/>
      <c r="Q16" s="18"/>
      <c r="R16" s="7"/>
    </row>
    <row r="17" spans="1:18" s="2" customFormat="1" ht="12.75">
      <c r="A17" s="65" t="s">
        <v>65</v>
      </c>
      <c r="B17" s="50"/>
      <c r="C17" s="50"/>
      <c r="D17" s="50"/>
      <c r="E17" s="50"/>
      <c r="F17" s="54" t="s">
        <v>37</v>
      </c>
      <c r="G17" s="55" t="s">
        <v>25</v>
      </c>
      <c r="H17" s="93" t="s">
        <v>152</v>
      </c>
      <c r="I17" s="55" t="s">
        <v>27</v>
      </c>
      <c r="J17" s="56"/>
      <c r="K17" s="50"/>
      <c r="L17" s="50"/>
      <c r="M17" s="56">
        <f>M18</f>
        <v>12200</v>
      </c>
      <c r="N17" s="56">
        <v>0</v>
      </c>
      <c r="O17" s="56">
        <v>12200</v>
      </c>
      <c r="P17" s="18"/>
      <c r="Q17" s="18"/>
      <c r="R17" s="7"/>
    </row>
    <row r="18" spans="1:18" ht="12.75">
      <c r="A18" s="71" t="s">
        <v>44</v>
      </c>
      <c r="B18" s="53"/>
      <c r="C18" s="53"/>
      <c r="D18" s="53"/>
      <c r="E18" s="53"/>
      <c r="F18" s="54" t="s">
        <v>37</v>
      </c>
      <c r="G18" s="55" t="s">
        <v>25</v>
      </c>
      <c r="H18" s="93" t="s">
        <v>152</v>
      </c>
      <c r="I18" s="55" t="s">
        <v>46</v>
      </c>
      <c r="J18" s="56"/>
      <c r="K18" s="56"/>
      <c r="L18" s="56"/>
      <c r="M18" s="56">
        <f>M19</f>
        <v>12200</v>
      </c>
      <c r="N18" s="56">
        <v>0</v>
      </c>
      <c r="O18" s="56">
        <v>12200</v>
      </c>
      <c r="P18" s="18"/>
      <c r="Q18" s="18"/>
      <c r="R18" s="8"/>
    </row>
    <row r="19" spans="1:18" ht="25.5">
      <c r="A19" s="26" t="s">
        <v>91</v>
      </c>
      <c r="B19" s="53"/>
      <c r="C19" s="53"/>
      <c r="D19" s="53"/>
      <c r="E19" s="53"/>
      <c r="F19" s="54" t="s">
        <v>37</v>
      </c>
      <c r="G19" s="55" t="s">
        <v>25</v>
      </c>
      <c r="H19" s="93" t="s">
        <v>152</v>
      </c>
      <c r="I19" s="55" t="s">
        <v>46</v>
      </c>
      <c r="J19" s="80">
        <v>251</v>
      </c>
      <c r="K19" s="56"/>
      <c r="L19" s="56"/>
      <c r="M19" s="56">
        <v>12200</v>
      </c>
      <c r="N19" s="56"/>
      <c r="O19" s="56">
        <v>12200</v>
      </c>
      <c r="P19" s="18"/>
      <c r="Q19" s="18"/>
      <c r="R19" s="8"/>
    </row>
    <row r="20" spans="1:18" s="2" customFormat="1" ht="41.25" customHeight="1">
      <c r="A20" s="28" t="s">
        <v>8</v>
      </c>
      <c r="B20" s="50">
        <v>244000</v>
      </c>
      <c r="C20" s="50">
        <v>244000</v>
      </c>
      <c r="D20" s="50">
        <v>242000</v>
      </c>
      <c r="E20" s="50">
        <v>242000</v>
      </c>
      <c r="F20" s="47" t="s">
        <v>37</v>
      </c>
      <c r="G20" s="51" t="s">
        <v>26</v>
      </c>
      <c r="H20" s="51"/>
      <c r="I20" s="51"/>
      <c r="J20" s="52"/>
      <c r="K20" s="52" t="e">
        <f>K22+#REF!+K44+#REF!+#REF!</f>
        <v>#REF!</v>
      </c>
      <c r="L20" s="52"/>
      <c r="M20" s="52">
        <f>M21</f>
        <v>2275558</v>
      </c>
      <c r="N20" s="52">
        <f>N21</f>
        <v>2091930.1199999996</v>
      </c>
      <c r="O20" s="49">
        <f aca="true" t="shared" si="0" ref="O20:O26">M20-N20</f>
        <v>183627.88000000035</v>
      </c>
      <c r="P20" s="17"/>
      <c r="Q20" s="17"/>
      <c r="R20" s="7"/>
    </row>
    <row r="21" spans="1:18" ht="25.5">
      <c r="A21" s="26" t="s">
        <v>68</v>
      </c>
      <c r="B21" s="53"/>
      <c r="C21" s="53"/>
      <c r="D21" s="53"/>
      <c r="E21" s="53"/>
      <c r="F21" s="54" t="s">
        <v>37</v>
      </c>
      <c r="G21" s="55" t="s">
        <v>26</v>
      </c>
      <c r="H21" s="93" t="s">
        <v>155</v>
      </c>
      <c r="I21" s="55"/>
      <c r="J21" s="56"/>
      <c r="K21" s="56"/>
      <c r="L21" s="56"/>
      <c r="M21" s="56">
        <f>M22+M44</f>
        <v>2275558</v>
      </c>
      <c r="N21" s="56">
        <f>N22+N44</f>
        <v>2091930.1199999996</v>
      </c>
      <c r="O21" s="75">
        <f t="shared" si="0"/>
        <v>183627.88000000035</v>
      </c>
      <c r="P21" s="18"/>
      <c r="Q21" s="18"/>
      <c r="R21" s="8"/>
    </row>
    <row r="22" spans="1:18" ht="12.75">
      <c r="A22" s="26" t="s">
        <v>11</v>
      </c>
      <c r="B22" s="53">
        <v>5157560</v>
      </c>
      <c r="C22" s="53">
        <v>7559720</v>
      </c>
      <c r="D22" s="53">
        <v>6959720</v>
      </c>
      <c r="E22" s="53">
        <v>5359000</v>
      </c>
      <c r="F22" s="54" t="s">
        <v>37</v>
      </c>
      <c r="G22" s="55" t="s">
        <v>26</v>
      </c>
      <c r="H22" s="93" t="s">
        <v>154</v>
      </c>
      <c r="I22" s="55"/>
      <c r="J22" s="56"/>
      <c r="K22" s="56">
        <f>K23</f>
        <v>0</v>
      </c>
      <c r="L22" s="56"/>
      <c r="M22" s="56">
        <f>M23+M28+M40</f>
        <v>1713385</v>
      </c>
      <c r="N22" s="56">
        <f>N23+N28+N40</f>
        <v>1530943.8199999998</v>
      </c>
      <c r="O22" s="75">
        <f t="shared" si="0"/>
        <v>182441.18000000017</v>
      </c>
      <c r="P22" s="18"/>
      <c r="Q22" s="18"/>
      <c r="R22" s="8"/>
    </row>
    <row r="23" spans="1:17" s="25" customFormat="1" ht="51">
      <c r="A23" s="26" t="s">
        <v>49</v>
      </c>
      <c r="B23" s="53">
        <v>5157560</v>
      </c>
      <c r="C23" s="53">
        <v>7559720</v>
      </c>
      <c r="D23" s="53">
        <v>6959720</v>
      </c>
      <c r="E23" s="53">
        <v>5359000</v>
      </c>
      <c r="F23" s="54" t="s">
        <v>37</v>
      </c>
      <c r="G23" s="55" t="s">
        <v>26</v>
      </c>
      <c r="H23" s="93" t="s">
        <v>154</v>
      </c>
      <c r="I23" s="55" t="s">
        <v>47</v>
      </c>
      <c r="J23" s="56"/>
      <c r="K23" s="53"/>
      <c r="L23" s="53"/>
      <c r="M23" s="56">
        <f>M24</f>
        <v>536732</v>
      </c>
      <c r="N23" s="56">
        <f>N24</f>
        <v>507089.97</v>
      </c>
      <c r="O23" s="75">
        <f t="shared" si="0"/>
        <v>29642.030000000028</v>
      </c>
      <c r="P23" s="106"/>
      <c r="Q23" s="24"/>
    </row>
    <row r="24" spans="1:17" s="25" customFormat="1" ht="25.5">
      <c r="A24" s="26" t="s">
        <v>50</v>
      </c>
      <c r="B24" s="53"/>
      <c r="C24" s="53"/>
      <c r="D24" s="53"/>
      <c r="E24" s="53"/>
      <c r="F24" s="54" t="s">
        <v>37</v>
      </c>
      <c r="G24" s="55" t="s">
        <v>26</v>
      </c>
      <c r="H24" s="93" t="s">
        <v>154</v>
      </c>
      <c r="I24" s="55" t="s">
        <v>48</v>
      </c>
      <c r="J24" s="56"/>
      <c r="K24" s="53"/>
      <c r="L24" s="53"/>
      <c r="M24" s="56">
        <f>M25+M26+M27</f>
        <v>536732</v>
      </c>
      <c r="N24" s="56">
        <f>N25+N26</f>
        <v>507089.97</v>
      </c>
      <c r="O24" s="56">
        <f t="shared" si="0"/>
        <v>29642.030000000028</v>
      </c>
      <c r="P24" s="106"/>
      <c r="Q24" s="24"/>
    </row>
    <row r="25" spans="1:18" ht="12.75">
      <c r="A25" s="26" t="s">
        <v>75</v>
      </c>
      <c r="B25" s="53"/>
      <c r="C25" s="53"/>
      <c r="D25" s="53"/>
      <c r="E25" s="53"/>
      <c r="F25" s="54" t="s">
        <v>37</v>
      </c>
      <c r="G25" s="55" t="s">
        <v>26</v>
      </c>
      <c r="H25" s="93" t="s">
        <v>154</v>
      </c>
      <c r="I25" s="55" t="s">
        <v>89</v>
      </c>
      <c r="J25" s="58">
        <v>211</v>
      </c>
      <c r="K25" s="53"/>
      <c r="L25" s="53"/>
      <c r="M25" s="56">
        <v>410635</v>
      </c>
      <c r="N25" s="56">
        <v>381672.04</v>
      </c>
      <c r="O25" s="75">
        <f t="shared" si="0"/>
        <v>28962.96000000002</v>
      </c>
      <c r="P25" s="18"/>
      <c r="Q25" s="18"/>
      <c r="R25" s="8"/>
    </row>
    <row r="26" spans="1:18" ht="12" customHeight="1">
      <c r="A26" s="26" t="s">
        <v>85</v>
      </c>
      <c r="B26" s="53"/>
      <c r="C26" s="53"/>
      <c r="D26" s="53"/>
      <c r="E26" s="53"/>
      <c r="F26" s="54" t="s">
        <v>37</v>
      </c>
      <c r="G26" s="55" t="s">
        <v>26</v>
      </c>
      <c r="H26" s="93" t="s">
        <v>154</v>
      </c>
      <c r="I26" s="55" t="s">
        <v>89</v>
      </c>
      <c r="J26" s="58" t="s">
        <v>76</v>
      </c>
      <c r="K26" s="53"/>
      <c r="L26" s="53"/>
      <c r="M26" s="56">
        <v>126097</v>
      </c>
      <c r="N26" s="56">
        <v>125417.93</v>
      </c>
      <c r="O26" s="75">
        <f t="shared" si="0"/>
        <v>679.070000000007</v>
      </c>
      <c r="P26" s="18"/>
      <c r="Q26" s="18"/>
      <c r="R26" s="8"/>
    </row>
    <row r="27" spans="1:18" ht="12.75" hidden="1">
      <c r="A27" s="26" t="s">
        <v>104</v>
      </c>
      <c r="B27" s="53"/>
      <c r="C27" s="53"/>
      <c r="D27" s="53"/>
      <c r="E27" s="53"/>
      <c r="F27" s="54" t="s">
        <v>37</v>
      </c>
      <c r="G27" s="55" t="s">
        <v>26</v>
      </c>
      <c r="H27" s="93" t="s">
        <v>154</v>
      </c>
      <c r="I27" s="55" t="s">
        <v>105</v>
      </c>
      <c r="J27" s="58" t="s">
        <v>106</v>
      </c>
      <c r="K27" s="53"/>
      <c r="L27" s="53"/>
      <c r="M27" s="56"/>
      <c r="N27" s="56"/>
      <c r="O27" s="75">
        <f>N27+M27</f>
        <v>0</v>
      </c>
      <c r="P27" s="18"/>
      <c r="Q27" s="18"/>
      <c r="R27" s="8"/>
    </row>
    <row r="28" spans="1:18" ht="25.5">
      <c r="A28" s="27" t="s">
        <v>57</v>
      </c>
      <c r="B28" s="53"/>
      <c r="C28" s="53"/>
      <c r="D28" s="53"/>
      <c r="E28" s="53"/>
      <c r="F28" s="54" t="s">
        <v>37</v>
      </c>
      <c r="G28" s="55" t="s">
        <v>26</v>
      </c>
      <c r="H28" s="93" t="s">
        <v>154</v>
      </c>
      <c r="I28" s="55" t="s">
        <v>54</v>
      </c>
      <c r="J28" s="58"/>
      <c r="K28" s="53"/>
      <c r="L28" s="53"/>
      <c r="M28" s="56">
        <f>M29</f>
        <v>1172653</v>
      </c>
      <c r="N28" s="56">
        <f>N29</f>
        <v>1022523.85</v>
      </c>
      <c r="O28" s="75">
        <f aca="true" t="shared" si="1" ref="O28:O37">M28-N28</f>
        <v>150129.15000000002</v>
      </c>
      <c r="P28" s="18"/>
      <c r="Q28" s="18"/>
      <c r="R28" s="8"/>
    </row>
    <row r="29" spans="1:18" ht="24.75" customHeight="1">
      <c r="A29" s="27" t="s">
        <v>58</v>
      </c>
      <c r="B29" s="53"/>
      <c r="C29" s="53"/>
      <c r="D29" s="53"/>
      <c r="E29" s="53"/>
      <c r="F29" s="54" t="s">
        <v>37</v>
      </c>
      <c r="G29" s="55" t="s">
        <v>26</v>
      </c>
      <c r="H29" s="93" t="s">
        <v>154</v>
      </c>
      <c r="I29" s="55" t="s">
        <v>55</v>
      </c>
      <c r="J29" s="58"/>
      <c r="K29" s="53"/>
      <c r="L29" s="53"/>
      <c r="M29" s="56">
        <f>SUM(M30:M39)</f>
        <v>1172653</v>
      </c>
      <c r="N29" s="56">
        <v>1022523.85</v>
      </c>
      <c r="O29" s="75">
        <f t="shared" si="1"/>
        <v>150129.15000000002</v>
      </c>
      <c r="P29" s="18"/>
      <c r="Q29" s="18"/>
      <c r="R29" s="8"/>
    </row>
    <row r="30" spans="1:18" ht="12.75">
      <c r="A30" s="27" t="s">
        <v>77</v>
      </c>
      <c r="B30" s="53"/>
      <c r="C30" s="53"/>
      <c r="D30" s="53"/>
      <c r="E30" s="53"/>
      <c r="F30" s="54" t="s">
        <v>37</v>
      </c>
      <c r="G30" s="55" t="s">
        <v>26</v>
      </c>
      <c r="H30" s="93" t="s">
        <v>154</v>
      </c>
      <c r="I30" s="55" t="s">
        <v>93</v>
      </c>
      <c r="J30" s="58" t="s">
        <v>78</v>
      </c>
      <c r="K30" s="53"/>
      <c r="L30" s="53"/>
      <c r="M30" s="56">
        <v>17200</v>
      </c>
      <c r="N30" s="56">
        <v>2265.17</v>
      </c>
      <c r="O30" s="75">
        <f t="shared" si="1"/>
        <v>14934.83</v>
      </c>
      <c r="P30" s="18"/>
      <c r="Q30" s="18"/>
      <c r="R30" s="8"/>
    </row>
    <row r="31" spans="1:18" ht="12.75">
      <c r="A31" s="27" t="s">
        <v>119</v>
      </c>
      <c r="B31" s="53"/>
      <c r="C31" s="53"/>
      <c r="D31" s="53"/>
      <c r="E31" s="53"/>
      <c r="F31" s="54" t="s">
        <v>37</v>
      </c>
      <c r="G31" s="55" t="s">
        <v>26</v>
      </c>
      <c r="H31" s="93" t="s">
        <v>154</v>
      </c>
      <c r="I31" s="55" t="s">
        <v>93</v>
      </c>
      <c r="J31" s="58" t="s">
        <v>81</v>
      </c>
      <c r="K31" s="53"/>
      <c r="L31" s="53"/>
      <c r="M31" s="56">
        <v>2000</v>
      </c>
      <c r="N31" s="56">
        <v>1060</v>
      </c>
      <c r="O31" s="75">
        <f t="shared" si="1"/>
        <v>940</v>
      </c>
      <c r="P31" s="18"/>
      <c r="Q31" s="18"/>
      <c r="R31" s="8"/>
    </row>
    <row r="32" spans="1:18" ht="12" customHeight="1">
      <c r="A32" s="27" t="s">
        <v>86</v>
      </c>
      <c r="B32" s="53"/>
      <c r="C32" s="53"/>
      <c r="D32" s="53"/>
      <c r="E32" s="53"/>
      <c r="F32" s="54" t="s">
        <v>37</v>
      </c>
      <c r="G32" s="55" t="s">
        <v>26</v>
      </c>
      <c r="H32" s="93" t="s">
        <v>154</v>
      </c>
      <c r="I32" s="55" t="s">
        <v>93</v>
      </c>
      <c r="J32" s="58" t="s">
        <v>82</v>
      </c>
      <c r="K32" s="53"/>
      <c r="L32" s="53"/>
      <c r="M32" s="56">
        <v>127800</v>
      </c>
      <c r="N32" s="56">
        <v>126808</v>
      </c>
      <c r="O32" s="75">
        <f t="shared" si="1"/>
        <v>992</v>
      </c>
      <c r="P32" s="18"/>
      <c r="Q32" s="18"/>
      <c r="R32" s="8"/>
    </row>
    <row r="33" spans="1:18" ht="12.75" hidden="1">
      <c r="A33" s="27" t="s">
        <v>83</v>
      </c>
      <c r="B33" s="53"/>
      <c r="C33" s="53"/>
      <c r="D33" s="53"/>
      <c r="E33" s="53"/>
      <c r="F33" s="54" t="s">
        <v>37</v>
      </c>
      <c r="G33" s="55" t="s">
        <v>26</v>
      </c>
      <c r="H33" s="93" t="s">
        <v>154</v>
      </c>
      <c r="I33" s="55" t="s">
        <v>93</v>
      </c>
      <c r="J33" s="58" t="s">
        <v>108</v>
      </c>
      <c r="K33" s="53"/>
      <c r="L33" s="53"/>
      <c r="M33" s="56"/>
      <c r="N33" s="56"/>
      <c r="O33" s="75">
        <f t="shared" si="1"/>
        <v>0</v>
      </c>
      <c r="P33" s="18"/>
      <c r="Q33" s="18"/>
      <c r="R33" s="8"/>
    </row>
    <row r="34" spans="1:18" ht="12.75">
      <c r="A34" s="27" t="s">
        <v>131</v>
      </c>
      <c r="B34" s="53"/>
      <c r="C34" s="53"/>
      <c r="D34" s="53"/>
      <c r="E34" s="53"/>
      <c r="F34" s="54" t="s">
        <v>37</v>
      </c>
      <c r="G34" s="55" t="s">
        <v>26</v>
      </c>
      <c r="H34" s="93" t="s">
        <v>154</v>
      </c>
      <c r="I34" s="55" t="s">
        <v>88</v>
      </c>
      <c r="J34" s="58" t="s">
        <v>80</v>
      </c>
      <c r="K34" s="53"/>
      <c r="L34" s="53"/>
      <c r="M34" s="56">
        <v>110000</v>
      </c>
      <c r="N34" s="56">
        <v>62486.82</v>
      </c>
      <c r="O34" s="75">
        <f t="shared" si="1"/>
        <v>47513.18</v>
      </c>
      <c r="P34" s="18"/>
      <c r="Q34" s="18"/>
      <c r="R34" s="8"/>
    </row>
    <row r="35" spans="1:18" ht="12.75">
      <c r="A35" s="27" t="s">
        <v>119</v>
      </c>
      <c r="B35" s="53"/>
      <c r="C35" s="53"/>
      <c r="D35" s="53"/>
      <c r="E35" s="53"/>
      <c r="F35" s="54" t="s">
        <v>37</v>
      </c>
      <c r="G35" s="55" t="s">
        <v>26</v>
      </c>
      <c r="H35" s="93" t="s">
        <v>154</v>
      </c>
      <c r="I35" s="55" t="s">
        <v>88</v>
      </c>
      <c r="J35" s="58" t="s">
        <v>81</v>
      </c>
      <c r="K35" s="53"/>
      <c r="L35" s="53"/>
      <c r="M35" s="56">
        <v>130500</v>
      </c>
      <c r="N35" s="56">
        <v>107111.36</v>
      </c>
      <c r="O35" s="75">
        <f t="shared" si="1"/>
        <v>23388.64</v>
      </c>
      <c r="P35" s="18"/>
      <c r="Q35" s="18"/>
      <c r="R35" s="8"/>
    </row>
    <row r="36" spans="1:18" ht="12.75">
      <c r="A36" s="27" t="s">
        <v>86</v>
      </c>
      <c r="B36" s="53"/>
      <c r="C36" s="53"/>
      <c r="D36" s="53"/>
      <c r="E36" s="53"/>
      <c r="F36" s="54" t="s">
        <v>37</v>
      </c>
      <c r="G36" s="55" t="s">
        <v>26</v>
      </c>
      <c r="H36" s="93" t="s">
        <v>154</v>
      </c>
      <c r="I36" s="55" t="s">
        <v>88</v>
      </c>
      <c r="J36" s="58" t="s">
        <v>82</v>
      </c>
      <c r="K36" s="53"/>
      <c r="L36" s="53"/>
      <c r="M36" s="56">
        <v>685643</v>
      </c>
      <c r="N36" s="56">
        <v>631172.5</v>
      </c>
      <c r="O36" s="75">
        <f t="shared" si="1"/>
        <v>54470.5</v>
      </c>
      <c r="P36" s="18"/>
      <c r="Q36" s="18"/>
      <c r="R36" s="8"/>
    </row>
    <row r="37" spans="1:18" ht="12.75">
      <c r="A37" s="27" t="s">
        <v>10</v>
      </c>
      <c r="B37" s="53"/>
      <c r="C37" s="53"/>
      <c r="D37" s="53"/>
      <c r="E37" s="53"/>
      <c r="F37" s="54" t="s">
        <v>37</v>
      </c>
      <c r="G37" s="55" t="s">
        <v>26</v>
      </c>
      <c r="H37" s="93" t="s">
        <v>154</v>
      </c>
      <c r="I37" s="55" t="s">
        <v>88</v>
      </c>
      <c r="J37" s="58" t="s">
        <v>87</v>
      </c>
      <c r="K37" s="53"/>
      <c r="L37" s="53"/>
      <c r="M37" s="56">
        <v>6000</v>
      </c>
      <c r="N37" s="56">
        <v>4000</v>
      </c>
      <c r="O37" s="75">
        <f t="shared" si="1"/>
        <v>2000</v>
      </c>
      <c r="P37" s="18"/>
      <c r="Q37" s="18"/>
      <c r="R37" s="8"/>
    </row>
    <row r="38" spans="1:18" ht="12.75">
      <c r="A38" s="27" t="s">
        <v>107</v>
      </c>
      <c r="B38" s="53"/>
      <c r="C38" s="53"/>
      <c r="D38" s="53"/>
      <c r="E38" s="53"/>
      <c r="F38" s="54" t="s">
        <v>37</v>
      </c>
      <c r="G38" s="55" t="s">
        <v>26</v>
      </c>
      <c r="H38" s="93" t="s">
        <v>154</v>
      </c>
      <c r="I38" s="55" t="s">
        <v>88</v>
      </c>
      <c r="J38" s="58" t="s">
        <v>108</v>
      </c>
      <c r="K38" s="53"/>
      <c r="L38" s="53"/>
      <c r="M38" s="56">
        <v>4320</v>
      </c>
      <c r="N38" s="56">
        <v>4320</v>
      </c>
      <c r="O38" s="75">
        <f>N38+M38</f>
        <v>8640</v>
      </c>
      <c r="P38" s="18"/>
      <c r="Q38" s="18"/>
      <c r="R38" s="8"/>
    </row>
    <row r="39" spans="1:18" ht="12.75">
      <c r="A39" s="27" t="s">
        <v>83</v>
      </c>
      <c r="B39" s="53"/>
      <c r="C39" s="53"/>
      <c r="D39" s="53"/>
      <c r="E39" s="53"/>
      <c r="F39" s="54" t="s">
        <v>37</v>
      </c>
      <c r="G39" s="55" t="s">
        <v>26</v>
      </c>
      <c r="H39" s="93" t="s">
        <v>154</v>
      </c>
      <c r="I39" s="55" t="s">
        <v>88</v>
      </c>
      <c r="J39" s="58" t="s">
        <v>84</v>
      </c>
      <c r="K39" s="53"/>
      <c r="L39" s="53"/>
      <c r="M39" s="56">
        <v>89190</v>
      </c>
      <c r="N39" s="56">
        <v>83300</v>
      </c>
      <c r="O39" s="75">
        <f aca="true" t="shared" si="2" ref="O39:O48">M39-N39</f>
        <v>5890</v>
      </c>
      <c r="P39" s="18"/>
      <c r="Q39" s="18"/>
      <c r="R39" s="8"/>
    </row>
    <row r="40" spans="1:18" ht="12.75">
      <c r="A40" s="57" t="s">
        <v>52</v>
      </c>
      <c r="B40" s="53"/>
      <c r="C40" s="53"/>
      <c r="D40" s="53"/>
      <c r="E40" s="53"/>
      <c r="F40" s="54" t="s">
        <v>37</v>
      </c>
      <c r="G40" s="55" t="s">
        <v>26</v>
      </c>
      <c r="H40" s="93" t="s">
        <v>154</v>
      </c>
      <c r="I40" s="55" t="s">
        <v>51</v>
      </c>
      <c r="J40" s="58"/>
      <c r="K40" s="53"/>
      <c r="L40" s="53"/>
      <c r="M40" s="56">
        <f>M41</f>
        <v>4000</v>
      </c>
      <c r="N40" s="56">
        <f>N41</f>
        <v>1330</v>
      </c>
      <c r="O40" s="75">
        <f t="shared" si="2"/>
        <v>2670</v>
      </c>
      <c r="P40" s="18"/>
      <c r="Q40" s="18"/>
      <c r="R40" s="8"/>
    </row>
    <row r="41" spans="1:18" ht="12.75">
      <c r="A41" s="57" t="s">
        <v>59</v>
      </c>
      <c r="B41" s="53"/>
      <c r="C41" s="53"/>
      <c r="D41" s="53"/>
      <c r="E41" s="53"/>
      <c r="F41" s="54" t="s">
        <v>37</v>
      </c>
      <c r="G41" s="55" t="s">
        <v>26</v>
      </c>
      <c r="H41" s="93" t="s">
        <v>154</v>
      </c>
      <c r="I41" s="55" t="s">
        <v>56</v>
      </c>
      <c r="J41" s="58"/>
      <c r="K41" s="53"/>
      <c r="L41" s="53"/>
      <c r="M41" s="56">
        <v>4000</v>
      </c>
      <c r="N41" s="56">
        <v>1330</v>
      </c>
      <c r="O41" s="75">
        <f t="shared" si="2"/>
        <v>2670</v>
      </c>
      <c r="P41" s="18"/>
      <c r="Q41" s="18"/>
      <c r="R41" s="8"/>
    </row>
    <row r="42" spans="1:18" ht="12.75">
      <c r="A42" s="57" t="s">
        <v>10</v>
      </c>
      <c r="B42" s="53"/>
      <c r="C42" s="53"/>
      <c r="D42" s="53"/>
      <c r="E42" s="53"/>
      <c r="F42" s="54" t="s">
        <v>37</v>
      </c>
      <c r="G42" s="55" t="s">
        <v>26</v>
      </c>
      <c r="H42" s="93" t="s">
        <v>154</v>
      </c>
      <c r="I42" s="55" t="s">
        <v>109</v>
      </c>
      <c r="J42" s="58" t="s">
        <v>87</v>
      </c>
      <c r="K42" s="53"/>
      <c r="L42" s="53"/>
      <c r="M42" s="56">
        <v>2000</v>
      </c>
      <c r="N42" s="56"/>
      <c r="O42" s="75">
        <f t="shared" si="2"/>
        <v>2000</v>
      </c>
      <c r="P42" s="18"/>
      <c r="Q42" s="18"/>
      <c r="R42" s="8"/>
    </row>
    <row r="43" spans="1:18" ht="12.75">
      <c r="A43" s="57" t="s">
        <v>10</v>
      </c>
      <c r="B43" s="53"/>
      <c r="C43" s="53"/>
      <c r="D43" s="53"/>
      <c r="E43" s="53"/>
      <c r="F43" s="54" t="s">
        <v>37</v>
      </c>
      <c r="G43" s="55" t="s">
        <v>26</v>
      </c>
      <c r="H43" s="93" t="s">
        <v>154</v>
      </c>
      <c r="I43" s="55" t="s">
        <v>94</v>
      </c>
      <c r="J43" s="58" t="s">
        <v>87</v>
      </c>
      <c r="K43" s="53"/>
      <c r="L43" s="53"/>
      <c r="M43" s="56">
        <v>2000</v>
      </c>
      <c r="N43" s="56">
        <v>1330</v>
      </c>
      <c r="O43" s="75">
        <f t="shared" si="2"/>
        <v>670</v>
      </c>
      <c r="P43" s="18"/>
      <c r="Q43" s="18"/>
      <c r="R43" s="8"/>
    </row>
    <row r="44" spans="1:18" ht="25.5">
      <c r="A44" s="26" t="s">
        <v>9</v>
      </c>
      <c r="B44" s="53">
        <v>244000</v>
      </c>
      <c r="C44" s="53">
        <v>244000</v>
      </c>
      <c r="D44" s="53">
        <v>242000</v>
      </c>
      <c r="E44" s="53">
        <v>242000</v>
      </c>
      <c r="F44" s="54" t="s">
        <v>37</v>
      </c>
      <c r="G44" s="55" t="s">
        <v>26</v>
      </c>
      <c r="H44" s="93" t="s">
        <v>156</v>
      </c>
      <c r="I44" s="55"/>
      <c r="J44" s="58"/>
      <c r="K44" s="56">
        <f>K45</f>
        <v>0</v>
      </c>
      <c r="L44" s="56"/>
      <c r="M44" s="56">
        <f>M45</f>
        <v>562173</v>
      </c>
      <c r="N44" s="56">
        <f>N45</f>
        <v>560986.2999999999</v>
      </c>
      <c r="O44" s="75">
        <f t="shared" si="2"/>
        <v>1186.7000000000698</v>
      </c>
      <c r="P44" s="18"/>
      <c r="Q44" s="18"/>
      <c r="R44" s="8"/>
    </row>
    <row r="45" spans="1:18" ht="51">
      <c r="A45" s="26" t="s">
        <v>49</v>
      </c>
      <c r="B45" s="53">
        <v>244000</v>
      </c>
      <c r="C45" s="53">
        <v>244000</v>
      </c>
      <c r="D45" s="53">
        <v>242000</v>
      </c>
      <c r="E45" s="53">
        <v>242000</v>
      </c>
      <c r="F45" s="54" t="s">
        <v>37</v>
      </c>
      <c r="G45" s="55" t="s">
        <v>26</v>
      </c>
      <c r="H45" s="93" t="s">
        <v>156</v>
      </c>
      <c r="I45" s="55" t="s">
        <v>47</v>
      </c>
      <c r="J45" s="58"/>
      <c r="K45" s="53"/>
      <c r="L45" s="53"/>
      <c r="M45" s="56">
        <f>M46</f>
        <v>562173</v>
      </c>
      <c r="N45" s="56">
        <f>N46</f>
        <v>560986.2999999999</v>
      </c>
      <c r="O45" s="75">
        <f t="shared" si="2"/>
        <v>1186.7000000000698</v>
      </c>
      <c r="P45" s="18"/>
      <c r="Q45" s="18"/>
      <c r="R45" s="8"/>
    </row>
    <row r="46" spans="1:18" ht="25.5">
      <c r="A46" s="26" t="s">
        <v>50</v>
      </c>
      <c r="B46" s="53"/>
      <c r="C46" s="53"/>
      <c r="D46" s="53"/>
      <c r="E46" s="53"/>
      <c r="F46" s="54" t="s">
        <v>37</v>
      </c>
      <c r="G46" s="55" t="s">
        <v>26</v>
      </c>
      <c r="H46" s="93" t="s">
        <v>156</v>
      </c>
      <c r="I46" s="55" t="s">
        <v>48</v>
      </c>
      <c r="J46" s="58"/>
      <c r="K46" s="53"/>
      <c r="L46" s="53"/>
      <c r="M46" s="56">
        <f>M47+M48</f>
        <v>562173</v>
      </c>
      <c r="N46" s="56">
        <f>N47+N48</f>
        <v>560986.2999999999</v>
      </c>
      <c r="O46" s="75">
        <f t="shared" si="2"/>
        <v>1186.7000000000698</v>
      </c>
      <c r="P46" s="18"/>
      <c r="Q46" s="18"/>
      <c r="R46" s="8"/>
    </row>
    <row r="47" spans="1:18" ht="12.75">
      <c r="A47" s="26" t="s">
        <v>75</v>
      </c>
      <c r="B47" s="53"/>
      <c r="C47" s="53"/>
      <c r="D47" s="53"/>
      <c r="E47" s="53"/>
      <c r="F47" s="54" t="s">
        <v>37</v>
      </c>
      <c r="G47" s="55" t="s">
        <v>26</v>
      </c>
      <c r="H47" s="93" t="s">
        <v>156</v>
      </c>
      <c r="I47" s="55" t="s">
        <v>89</v>
      </c>
      <c r="J47" s="58" t="s">
        <v>90</v>
      </c>
      <c r="K47" s="53"/>
      <c r="L47" s="53"/>
      <c r="M47" s="56">
        <v>433378</v>
      </c>
      <c r="N47" s="56">
        <v>432758.79</v>
      </c>
      <c r="O47" s="75">
        <f t="shared" si="2"/>
        <v>619.210000000021</v>
      </c>
      <c r="P47" s="18"/>
      <c r="Q47" s="18"/>
      <c r="R47" s="8"/>
    </row>
    <row r="48" spans="1:18" ht="12.75">
      <c r="A48" s="26" t="s">
        <v>85</v>
      </c>
      <c r="B48" s="53"/>
      <c r="C48" s="53"/>
      <c r="D48" s="53"/>
      <c r="E48" s="53"/>
      <c r="F48" s="54" t="s">
        <v>37</v>
      </c>
      <c r="G48" s="55" t="s">
        <v>26</v>
      </c>
      <c r="H48" s="93" t="s">
        <v>156</v>
      </c>
      <c r="I48" s="55" t="s">
        <v>89</v>
      </c>
      <c r="J48" s="58" t="s">
        <v>76</v>
      </c>
      <c r="K48" s="53"/>
      <c r="L48" s="53"/>
      <c r="M48" s="56">
        <v>128795</v>
      </c>
      <c r="N48" s="56">
        <v>128227.51</v>
      </c>
      <c r="O48" s="75">
        <f t="shared" si="2"/>
        <v>567.4900000000052</v>
      </c>
      <c r="P48" s="18"/>
      <c r="Q48" s="18"/>
      <c r="R48" s="8"/>
    </row>
    <row r="49" spans="1:18" s="2" customFormat="1" ht="12.75">
      <c r="A49" s="100" t="s">
        <v>135</v>
      </c>
      <c r="B49" s="50"/>
      <c r="C49" s="50"/>
      <c r="D49" s="50"/>
      <c r="E49" s="50"/>
      <c r="F49" s="47" t="s">
        <v>37</v>
      </c>
      <c r="G49" s="51" t="s">
        <v>145</v>
      </c>
      <c r="H49" s="51"/>
      <c r="I49" s="51"/>
      <c r="J49" s="52"/>
      <c r="K49" s="50"/>
      <c r="L49" s="50"/>
      <c r="M49" s="52">
        <f aca="true" t="shared" si="3" ref="M49:N52">M50</f>
        <v>5000</v>
      </c>
      <c r="N49" s="52">
        <f t="shared" si="3"/>
        <v>0</v>
      </c>
      <c r="O49" s="74">
        <f>M49-N49</f>
        <v>5000</v>
      </c>
      <c r="P49" s="17"/>
      <c r="Q49" s="17"/>
      <c r="R49" s="7"/>
    </row>
    <row r="50" spans="1:18" ht="10.5" customHeight="1">
      <c r="A50" s="101" t="s">
        <v>144</v>
      </c>
      <c r="B50" s="53"/>
      <c r="C50" s="53"/>
      <c r="D50" s="53"/>
      <c r="E50" s="53"/>
      <c r="F50" s="54" t="s">
        <v>37</v>
      </c>
      <c r="G50" s="55" t="s">
        <v>145</v>
      </c>
      <c r="H50" s="93" t="s">
        <v>153</v>
      </c>
      <c r="I50" s="55"/>
      <c r="J50" s="56"/>
      <c r="K50" s="53"/>
      <c r="L50" s="53"/>
      <c r="M50" s="56">
        <f t="shared" si="3"/>
        <v>5000</v>
      </c>
      <c r="N50" s="56">
        <f t="shared" si="3"/>
        <v>0</v>
      </c>
      <c r="O50" s="75">
        <f>M50-N50</f>
        <v>5000</v>
      </c>
      <c r="P50" s="18"/>
      <c r="Q50" s="18"/>
      <c r="R50" s="8"/>
    </row>
    <row r="51" spans="1:18" ht="12.75" hidden="1">
      <c r="A51" s="101"/>
      <c r="B51" s="53"/>
      <c r="C51" s="53"/>
      <c r="D51" s="53"/>
      <c r="E51" s="53"/>
      <c r="F51" s="54" t="s">
        <v>37</v>
      </c>
      <c r="G51" s="55" t="s">
        <v>136</v>
      </c>
      <c r="H51" s="93" t="s">
        <v>157</v>
      </c>
      <c r="I51" s="55" t="s">
        <v>54</v>
      </c>
      <c r="J51" s="56"/>
      <c r="K51" s="53"/>
      <c r="L51" s="53"/>
      <c r="M51" s="56">
        <f t="shared" si="3"/>
        <v>5000</v>
      </c>
      <c r="N51" s="56"/>
      <c r="O51" s="75">
        <f>M51-N51</f>
        <v>5000</v>
      </c>
      <c r="P51" s="18"/>
      <c r="Q51" s="18"/>
      <c r="R51" s="8"/>
    </row>
    <row r="52" spans="1:18" ht="25.5">
      <c r="A52" s="102" t="s">
        <v>57</v>
      </c>
      <c r="B52" s="53"/>
      <c r="C52" s="53"/>
      <c r="D52" s="53"/>
      <c r="E52" s="53"/>
      <c r="F52" s="54" t="s">
        <v>37</v>
      </c>
      <c r="G52" s="55" t="s">
        <v>145</v>
      </c>
      <c r="H52" s="93" t="s">
        <v>157</v>
      </c>
      <c r="I52" s="55" t="s">
        <v>55</v>
      </c>
      <c r="J52" s="56"/>
      <c r="K52" s="53"/>
      <c r="L52" s="53"/>
      <c r="M52" s="56">
        <f t="shared" si="3"/>
        <v>5000</v>
      </c>
      <c r="N52" s="56"/>
      <c r="O52" s="75">
        <f>M52-N52</f>
        <v>5000</v>
      </c>
      <c r="P52" s="18"/>
      <c r="Q52" s="18"/>
      <c r="R52" s="8"/>
    </row>
    <row r="53" spans="1:18" ht="34.5" customHeight="1">
      <c r="A53" s="102" t="s">
        <v>58</v>
      </c>
      <c r="B53" s="53"/>
      <c r="C53" s="53"/>
      <c r="D53" s="53"/>
      <c r="E53" s="53"/>
      <c r="F53" s="54" t="s">
        <v>37</v>
      </c>
      <c r="G53" s="55" t="s">
        <v>145</v>
      </c>
      <c r="H53" s="93" t="s">
        <v>157</v>
      </c>
      <c r="I53" s="55" t="s">
        <v>88</v>
      </c>
      <c r="J53" s="58" t="s">
        <v>82</v>
      </c>
      <c r="K53" s="53"/>
      <c r="L53" s="53"/>
      <c r="M53" s="56">
        <v>5000</v>
      </c>
      <c r="N53" s="56"/>
      <c r="O53" s="75">
        <f>M53-N53</f>
        <v>5000</v>
      </c>
      <c r="P53" s="18"/>
      <c r="Q53" s="18"/>
      <c r="R53" s="8"/>
    </row>
    <row r="54" spans="1:18" ht="15.75" customHeight="1" hidden="1">
      <c r="A54" s="28"/>
      <c r="B54" s="53"/>
      <c r="C54" s="53"/>
      <c r="D54" s="53"/>
      <c r="E54" s="53"/>
      <c r="F54" s="54"/>
      <c r="G54" s="55"/>
      <c r="H54" s="55"/>
      <c r="I54" s="55"/>
      <c r="J54" s="58"/>
      <c r="K54" s="53"/>
      <c r="L54" s="53"/>
      <c r="M54" s="56"/>
      <c r="N54" s="56"/>
      <c r="O54" s="75">
        <f>N54+M54</f>
        <v>0</v>
      </c>
      <c r="P54" s="18"/>
      <c r="Q54" s="18"/>
      <c r="R54" s="8"/>
    </row>
    <row r="55" spans="1:17" s="25" customFormat="1" ht="12.75">
      <c r="A55" s="28" t="s">
        <v>38</v>
      </c>
      <c r="B55" s="53"/>
      <c r="C55" s="53"/>
      <c r="D55" s="53"/>
      <c r="E55" s="53"/>
      <c r="F55" s="47" t="s">
        <v>37</v>
      </c>
      <c r="G55" s="51" t="s">
        <v>33</v>
      </c>
      <c r="H55" s="51"/>
      <c r="I55" s="51"/>
      <c r="J55" s="59"/>
      <c r="K55" s="52" t="e">
        <f>#REF!+K57+#REF!+#REF!+#REF!</f>
        <v>#REF!</v>
      </c>
      <c r="L55" s="52"/>
      <c r="M55" s="52">
        <f>M56</f>
        <v>50000</v>
      </c>
      <c r="N55" s="52">
        <v>12100</v>
      </c>
      <c r="O55" s="74">
        <f aca="true" t="shared" si="4" ref="O55:O81">M55-N55</f>
        <v>37900</v>
      </c>
      <c r="P55" s="109"/>
      <c r="Q55" s="22"/>
    </row>
    <row r="56" spans="1:17" s="25" customFormat="1" ht="12.75">
      <c r="A56" s="26" t="s">
        <v>69</v>
      </c>
      <c r="B56" s="53"/>
      <c r="C56" s="53"/>
      <c r="D56" s="53"/>
      <c r="E56" s="53"/>
      <c r="F56" s="54" t="s">
        <v>37</v>
      </c>
      <c r="G56" s="55" t="s">
        <v>33</v>
      </c>
      <c r="H56" s="93" t="s">
        <v>153</v>
      </c>
      <c r="I56" s="55"/>
      <c r="J56" s="58"/>
      <c r="K56" s="53"/>
      <c r="L56" s="53"/>
      <c r="M56" s="56">
        <f aca="true" t="shared" si="5" ref="M56:N58">M57</f>
        <v>50000</v>
      </c>
      <c r="N56" s="56">
        <v>12100</v>
      </c>
      <c r="O56" s="75">
        <f t="shared" si="4"/>
        <v>37900</v>
      </c>
      <c r="P56" s="106"/>
      <c r="Q56" s="24"/>
    </row>
    <row r="57" spans="1:18" ht="12.75">
      <c r="A57" s="26" t="s">
        <v>12</v>
      </c>
      <c r="B57" s="53">
        <v>1050000</v>
      </c>
      <c r="C57" s="53">
        <v>1850000</v>
      </c>
      <c r="D57" s="53">
        <v>1350000</v>
      </c>
      <c r="E57" s="53">
        <v>750000</v>
      </c>
      <c r="F57" s="54" t="s">
        <v>37</v>
      </c>
      <c r="G57" s="55" t="s">
        <v>33</v>
      </c>
      <c r="H57" s="93" t="s">
        <v>158</v>
      </c>
      <c r="I57" s="55"/>
      <c r="J57" s="58"/>
      <c r="K57" s="56">
        <f>K58</f>
        <v>0</v>
      </c>
      <c r="L57" s="56"/>
      <c r="M57" s="56">
        <v>50000</v>
      </c>
      <c r="N57" s="56">
        <v>12100</v>
      </c>
      <c r="O57" s="75">
        <f t="shared" si="4"/>
        <v>37900</v>
      </c>
      <c r="P57" s="106"/>
      <c r="Q57" s="18"/>
      <c r="R57" s="8"/>
    </row>
    <row r="58" spans="1:17" s="25" customFormat="1" ht="25.5">
      <c r="A58" s="27" t="s">
        <v>57</v>
      </c>
      <c r="B58" s="53">
        <v>1050000</v>
      </c>
      <c r="C58" s="53">
        <v>1850000</v>
      </c>
      <c r="D58" s="53">
        <v>1350000</v>
      </c>
      <c r="E58" s="53">
        <v>750000</v>
      </c>
      <c r="F58" s="54" t="s">
        <v>37</v>
      </c>
      <c r="G58" s="55" t="s">
        <v>33</v>
      </c>
      <c r="H58" s="93" t="s">
        <v>158</v>
      </c>
      <c r="I58" s="55" t="s">
        <v>54</v>
      </c>
      <c r="J58" s="58"/>
      <c r="K58" s="53"/>
      <c r="L58" s="53"/>
      <c r="M58" s="56">
        <f t="shared" si="5"/>
        <v>50000</v>
      </c>
      <c r="N58" s="56">
        <f t="shared" si="5"/>
        <v>12100</v>
      </c>
      <c r="O58" s="75">
        <f t="shared" si="4"/>
        <v>37900</v>
      </c>
      <c r="P58" s="106"/>
      <c r="Q58" s="24"/>
    </row>
    <row r="59" spans="1:17" s="25" customFormat="1" ht="25.5">
      <c r="A59" s="27" t="s">
        <v>58</v>
      </c>
      <c r="B59" s="53"/>
      <c r="C59" s="53"/>
      <c r="D59" s="53"/>
      <c r="E59" s="53"/>
      <c r="F59" s="54" t="s">
        <v>37</v>
      </c>
      <c r="G59" s="55" t="s">
        <v>33</v>
      </c>
      <c r="H59" s="93" t="s">
        <v>158</v>
      </c>
      <c r="I59" s="55" t="s">
        <v>55</v>
      </c>
      <c r="J59" s="56"/>
      <c r="K59" s="53"/>
      <c r="L59" s="53"/>
      <c r="M59" s="56">
        <v>50000</v>
      </c>
      <c r="N59" s="56">
        <v>12100</v>
      </c>
      <c r="O59" s="75">
        <f t="shared" si="4"/>
        <v>37900</v>
      </c>
      <c r="P59" s="106"/>
      <c r="Q59" s="24"/>
    </row>
    <row r="60" spans="1:18" ht="10.5" customHeight="1">
      <c r="A60" s="27" t="s">
        <v>86</v>
      </c>
      <c r="B60" s="53"/>
      <c r="C60" s="53"/>
      <c r="D60" s="53"/>
      <c r="E60" s="53"/>
      <c r="F60" s="54" t="s">
        <v>37</v>
      </c>
      <c r="G60" s="55" t="s">
        <v>33</v>
      </c>
      <c r="H60" s="93" t="s">
        <v>158</v>
      </c>
      <c r="I60" s="55" t="s">
        <v>88</v>
      </c>
      <c r="J60" s="58" t="s">
        <v>82</v>
      </c>
      <c r="K60" s="53"/>
      <c r="L60" s="53"/>
      <c r="M60" s="56">
        <v>50000</v>
      </c>
      <c r="N60" s="56">
        <v>12100</v>
      </c>
      <c r="O60" s="75">
        <f t="shared" si="4"/>
        <v>37900</v>
      </c>
      <c r="P60" s="18"/>
      <c r="Q60" s="18"/>
      <c r="R60" s="8"/>
    </row>
    <row r="61" spans="1:18" ht="12.75" hidden="1">
      <c r="A61" s="27" t="s">
        <v>86</v>
      </c>
      <c r="B61" s="53"/>
      <c r="C61" s="53"/>
      <c r="D61" s="53"/>
      <c r="E61" s="53"/>
      <c r="F61" s="54" t="s">
        <v>37</v>
      </c>
      <c r="G61" s="55" t="s">
        <v>33</v>
      </c>
      <c r="H61" s="55" t="s">
        <v>53</v>
      </c>
      <c r="I61" s="55" t="s">
        <v>133</v>
      </c>
      <c r="J61" s="58" t="s">
        <v>87</v>
      </c>
      <c r="K61" s="53"/>
      <c r="L61" s="53"/>
      <c r="M61" s="56"/>
      <c r="N61" s="56"/>
      <c r="O61" s="75">
        <f t="shared" si="4"/>
        <v>0</v>
      </c>
      <c r="P61" s="18"/>
      <c r="Q61" s="18"/>
      <c r="R61" s="8"/>
    </row>
    <row r="62" spans="1:18" s="2" customFormat="1" ht="12.75">
      <c r="A62" s="28" t="s">
        <v>39</v>
      </c>
      <c r="B62" s="50">
        <v>11</v>
      </c>
      <c r="C62" s="50">
        <v>200</v>
      </c>
      <c r="D62" s="50"/>
      <c r="E62" s="50"/>
      <c r="F62" s="47" t="s">
        <v>37</v>
      </c>
      <c r="G62" s="51" t="s">
        <v>42</v>
      </c>
      <c r="H62" s="51"/>
      <c r="I62" s="51"/>
      <c r="J62" s="59"/>
      <c r="K62" s="52">
        <f>K63</f>
        <v>0</v>
      </c>
      <c r="L62" s="52"/>
      <c r="M62" s="52">
        <f aca="true" t="shared" si="6" ref="M62:N64">M63</f>
        <v>95463</v>
      </c>
      <c r="N62" s="52">
        <f t="shared" si="6"/>
        <v>36909.240000000005</v>
      </c>
      <c r="O62" s="74">
        <f t="shared" si="4"/>
        <v>58553.759999999995</v>
      </c>
      <c r="P62" s="17"/>
      <c r="Q62" s="17"/>
      <c r="R62" s="7"/>
    </row>
    <row r="63" spans="1:18" s="2" customFormat="1" ht="12.75">
      <c r="A63" s="28" t="s">
        <v>40</v>
      </c>
      <c r="B63" s="50">
        <v>11</v>
      </c>
      <c r="C63" s="50">
        <v>203</v>
      </c>
      <c r="D63" s="50"/>
      <c r="E63" s="50"/>
      <c r="F63" s="47" t="s">
        <v>37</v>
      </c>
      <c r="G63" s="51" t="s">
        <v>43</v>
      </c>
      <c r="H63" s="51"/>
      <c r="I63" s="51"/>
      <c r="J63" s="59"/>
      <c r="K63" s="52">
        <f>K65</f>
        <v>0</v>
      </c>
      <c r="L63" s="52"/>
      <c r="M63" s="52">
        <f t="shared" si="6"/>
        <v>95463</v>
      </c>
      <c r="N63" s="52">
        <f t="shared" si="6"/>
        <v>36909.240000000005</v>
      </c>
      <c r="O63" s="74">
        <f t="shared" si="4"/>
        <v>58553.759999999995</v>
      </c>
      <c r="P63" s="17"/>
      <c r="Q63" s="17"/>
      <c r="R63" s="7"/>
    </row>
    <row r="64" spans="1:18" ht="25.5">
      <c r="A64" s="26" t="s">
        <v>70</v>
      </c>
      <c r="B64" s="53"/>
      <c r="C64" s="53"/>
      <c r="D64" s="53"/>
      <c r="E64" s="53"/>
      <c r="F64" s="54" t="s">
        <v>37</v>
      </c>
      <c r="G64" s="55" t="s">
        <v>43</v>
      </c>
      <c r="H64" s="93" t="s">
        <v>160</v>
      </c>
      <c r="I64" s="55"/>
      <c r="J64" s="58"/>
      <c r="K64" s="56"/>
      <c r="L64" s="56"/>
      <c r="M64" s="56">
        <f t="shared" si="6"/>
        <v>95463</v>
      </c>
      <c r="N64" s="56">
        <f t="shared" si="6"/>
        <v>36909.240000000005</v>
      </c>
      <c r="O64" s="75">
        <f t="shared" si="4"/>
        <v>58553.759999999995</v>
      </c>
      <c r="P64" s="18"/>
      <c r="Q64" s="18"/>
      <c r="R64" s="8"/>
    </row>
    <row r="65" spans="1:18" ht="28.5" customHeight="1">
      <c r="A65" s="26" t="s">
        <v>41</v>
      </c>
      <c r="B65" s="53">
        <v>11</v>
      </c>
      <c r="C65" s="53">
        <v>203</v>
      </c>
      <c r="D65" s="53">
        <v>13600</v>
      </c>
      <c r="E65" s="53"/>
      <c r="F65" s="54" t="s">
        <v>37</v>
      </c>
      <c r="G65" s="55" t="s">
        <v>43</v>
      </c>
      <c r="H65" s="93" t="s">
        <v>159</v>
      </c>
      <c r="I65" s="55"/>
      <c r="J65" s="56"/>
      <c r="K65" s="56">
        <f>K66</f>
        <v>0</v>
      </c>
      <c r="L65" s="56"/>
      <c r="M65" s="56">
        <v>95463</v>
      </c>
      <c r="N65" s="56">
        <f>N66+N70</f>
        <v>36909.240000000005</v>
      </c>
      <c r="O65" s="75">
        <f t="shared" si="4"/>
        <v>58553.759999999995</v>
      </c>
      <c r="P65" s="18"/>
      <c r="Q65" s="18"/>
      <c r="R65" s="8"/>
    </row>
    <row r="66" spans="1:18" ht="51">
      <c r="A66" s="26" t="s">
        <v>49</v>
      </c>
      <c r="B66" s="53">
        <v>11</v>
      </c>
      <c r="C66" s="53">
        <v>203</v>
      </c>
      <c r="D66" s="53">
        <v>13600</v>
      </c>
      <c r="E66" s="53">
        <v>9</v>
      </c>
      <c r="F66" s="54" t="s">
        <v>37</v>
      </c>
      <c r="G66" s="55" t="s">
        <v>43</v>
      </c>
      <c r="H66" s="93" t="s">
        <v>159</v>
      </c>
      <c r="I66" s="55" t="s">
        <v>47</v>
      </c>
      <c r="J66" s="56"/>
      <c r="K66" s="53"/>
      <c r="L66" s="53"/>
      <c r="M66" s="56">
        <f>M67</f>
        <v>90463</v>
      </c>
      <c r="N66" s="56">
        <f>N67</f>
        <v>31909.24</v>
      </c>
      <c r="O66" s="75">
        <f t="shared" si="4"/>
        <v>58553.759999999995</v>
      </c>
      <c r="P66" s="106"/>
      <c r="Q66" s="18"/>
      <c r="R66" s="8"/>
    </row>
    <row r="67" spans="1:17" s="25" customFormat="1" ht="25.5">
      <c r="A67" s="26" t="s">
        <v>50</v>
      </c>
      <c r="B67" s="53"/>
      <c r="C67" s="53"/>
      <c r="D67" s="53"/>
      <c r="E67" s="53"/>
      <c r="F67" s="54" t="s">
        <v>37</v>
      </c>
      <c r="G67" s="55" t="s">
        <v>43</v>
      </c>
      <c r="H67" s="93" t="s">
        <v>159</v>
      </c>
      <c r="I67" s="55" t="s">
        <v>48</v>
      </c>
      <c r="J67" s="56"/>
      <c r="K67" s="53"/>
      <c r="L67" s="53"/>
      <c r="M67" s="56">
        <v>90463</v>
      </c>
      <c r="N67" s="56">
        <v>31909.24</v>
      </c>
      <c r="O67" s="75">
        <f t="shared" si="4"/>
        <v>58553.759999999995</v>
      </c>
      <c r="P67" s="106"/>
      <c r="Q67" s="24"/>
    </row>
    <row r="68" spans="1:17" s="25" customFormat="1" ht="12.75">
      <c r="A68" s="27" t="s">
        <v>75</v>
      </c>
      <c r="B68" s="53"/>
      <c r="C68" s="53"/>
      <c r="D68" s="53"/>
      <c r="E68" s="53"/>
      <c r="F68" s="54" t="s">
        <v>37</v>
      </c>
      <c r="G68" s="55" t="s">
        <v>43</v>
      </c>
      <c r="H68" s="93" t="s">
        <v>159</v>
      </c>
      <c r="I68" s="55" t="s">
        <v>89</v>
      </c>
      <c r="J68" s="58">
        <v>211</v>
      </c>
      <c r="K68" s="53"/>
      <c r="L68" s="53"/>
      <c r="M68" s="56">
        <v>70100</v>
      </c>
      <c r="N68" s="56">
        <v>24538.82</v>
      </c>
      <c r="O68" s="75">
        <f t="shared" si="4"/>
        <v>45561.18</v>
      </c>
      <c r="P68" s="106"/>
      <c r="Q68" s="24"/>
    </row>
    <row r="69" spans="1:18" ht="12.75">
      <c r="A69" s="27" t="s">
        <v>85</v>
      </c>
      <c r="B69" s="53"/>
      <c r="C69" s="53"/>
      <c r="D69" s="53"/>
      <c r="E69" s="53"/>
      <c r="F69" s="54" t="s">
        <v>37</v>
      </c>
      <c r="G69" s="55" t="s">
        <v>43</v>
      </c>
      <c r="H69" s="93" t="s">
        <v>159</v>
      </c>
      <c r="I69" s="55" t="s">
        <v>89</v>
      </c>
      <c r="J69" s="58" t="s">
        <v>76</v>
      </c>
      <c r="K69" s="53"/>
      <c r="L69" s="53"/>
      <c r="M69" s="56">
        <v>20363</v>
      </c>
      <c r="N69" s="56">
        <v>7370.42</v>
      </c>
      <c r="O69" s="75">
        <f t="shared" si="4"/>
        <v>12992.58</v>
      </c>
      <c r="P69" s="106"/>
      <c r="Q69" s="18"/>
      <c r="R69" s="8"/>
    </row>
    <row r="70" spans="1:17" s="25" customFormat="1" ht="25.5">
      <c r="A70" s="27" t="s">
        <v>57</v>
      </c>
      <c r="B70" s="53">
        <v>1050000</v>
      </c>
      <c r="C70" s="53">
        <v>1850000</v>
      </c>
      <c r="D70" s="53">
        <v>1350000</v>
      </c>
      <c r="E70" s="53">
        <v>750000</v>
      </c>
      <c r="F70" s="54" t="s">
        <v>37</v>
      </c>
      <c r="G70" s="55" t="s">
        <v>43</v>
      </c>
      <c r="H70" s="93" t="s">
        <v>159</v>
      </c>
      <c r="I70" s="55" t="s">
        <v>54</v>
      </c>
      <c r="J70" s="58"/>
      <c r="K70" s="53"/>
      <c r="L70" s="53"/>
      <c r="M70" s="56">
        <v>5000</v>
      </c>
      <c r="N70" s="56">
        <f>N71</f>
        <v>5000</v>
      </c>
      <c r="O70" s="75">
        <f t="shared" si="4"/>
        <v>0</v>
      </c>
      <c r="P70" s="106"/>
      <c r="Q70" s="24"/>
    </row>
    <row r="71" spans="1:17" s="25" customFormat="1" ht="24" customHeight="1">
      <c r="A71" s="27" t="s">
        <v>58</v>
      </c>
      <c r="B71" s="53"/>
      <c r="C71" s="53"/>
      <c r="D71" s="53"/>
      <c r="E71" s="53"/>
      <c r="F71" s="54" t="s">
        <v>37</v>
      </c>
      <c r="G71" s="55" t="s">
        <v>43</v>
      </c>
      <c r="H71" s="93" t="s">
        <v>159</v>
      </c>
      <c r="I71" s="55" t="s">
        <v>55</v>
      </c>
      <c r="J71" s="56"/>
      <c r="K71" s="53"/>
      <c r="L71" s="53"/>
      <c r="M71" s="56">
        <v>5000</v>
      </c>
      <c r="N71" s="56">
        <f>N73</f>
        <v>5000</v>
      </c>
      <c r="O71" s="75">
        <f t="shared" si="4"/>
        <v>0</v>
      </c>
      <c r="P71" s="106"/>
      <c r="Q71" s="24"/>
    </row>
    <row r="72" spans="1:18" ht="12.75" hidden="1">
      <c r="A72" s="27" t="s">
        <v>110</v>
      </c>
      <c r="B72" s="53"/>
      <c r="C72" s="53"/>
      <c r="D72" s="53"/>
      <c r="E72" s="53"/>
      <c r="F72" s="54" t="s">
        <v>37</v>
      </c>
      <c r="G72" s="55" t="s">
        <v>43</v>
      </c>
      <c r="H72" s="93" t="s">
        <v>159</v>
      </c>
      <c r="I72" s="55" t="s">
        <v>88</v>
      </c>
      <c r="J72" s="58" t="s">
        <v>108</v>
      </c>
      <c r="K72" s="53"/>
      <c r="L72" s="53"/>
      <c r="M72" s="56"/>
      <c r="N72" s="56"/>
      <c r="O72" s="75">
        <f t="shared" si="4"/>
        <v>0</v>
      </c>
      <c r="P72" s="106"/>
      <c r="Q72" s="18"/>
      <c r="R72" s="8"/>
    </row>
    <row r="73" spans="1:18" ht="12.75">
      <c r="A73" s="27" t="s">
        <v>83</v>
      </c>
      <c r="B73" s="53"/>
      <c r="C73" s="53"/>
      <c r="D73" s="53"/>
      <c r="E73" s="53"/>
      <c r="F73" s="54" t="s">
        <v>37</v>
      </c>
      <c r="G73" s="55" t="s">
        <v>43</v>
      </c>
      <c r="H73" s="93" t="s">
        <v>159</v>
      </c>
      <c r="I73" s="55" t="s">
        <v>88</v>
      </c>
      <c r="J73" s="58" t="s">
        <v>84</v>
      </c>
      <c r="K73" s="53"/>
      <c r="L73" s="53"/>
      <c r="M73" s="56">
        <v>5000</v>
      </c>
      <c r="N73" s="56">
        <v>5000</v>
      </c>
      <c r="O73" s="75">
        <f t="shared" si="4"/>
        <v>0</v>
      </c>
      <c r="P73" s="106"/>
      <c r="Q73" s="18"/>
      <c r="R73" s="8"/>
    </row>
    <row r="74" spans="1:17" s="23" customFormat="1" ht="12.75">
      <c r="A74" s="28" t="s">
        <v>13</v>
      </c>
      <c r="B74" s="50">
        <v>1866000</v>
      </c>
      <c r="C74" s="50">
        <v>2652000</v>
      </c>
      <c r="D74" s="50">
        <v>2502000</v>
      </c>
      <c r="E74" s="50">
        <v>1736000</v>
      </c>
      <c r="F74" s="47" t="s">
        <v>37</v>
      </c>
      <c r="G74" s="51" t="s">
        <v>28</v>
      </c>
      <c r="H74" s="51"/>
      <c r="I74" s="51"/>
      <c r="J74" s="59"/>
      <c r="K74" s="52" t="e">
        <f>#REF!+#REF!+#REF!+K85+#REF!</f>
        <v>#REF!</v>
      </c>
      <c r="L74" s="52"/>
      <c r="M74" s="52">
        <f>M75+M85</f>
        <v>694865</v>
      </c>
      <c r="N74" s="52">
        <f>N75+N85+N82</f>
        <v>371428.24</v>
      </c>
      <c r="O74" s="74">
        <f t="shared" si="4"/>
        <v>323436.76</v>
      </c>
      <c r="P74" s="109"/>
      <c r="Q74" s="22"/>
    </row>
    <row r="75" spans="1:17" s="25" customFormat="1" ht="12.75">
      <c r="A75" s="28" t="s">
        <v>34</v>
      </c>
      <c r="B75" s="53"/>
      <c r="C75" s="53"/>
      <c r="D75" s="53"/>
      <c r="E75" s="53"/>
      <c r="F75" s="47" t="s">
        <v>37</v>
      </c>
      <c r="G75" s="51" t="s">
        <v>29</v>
      </c>
      <c r="H75" s="51"/>
      <c r="I75" s="55"/>
      <c r="J75" s="58"/>
      <c r="K75" s="56"/>
      <c r="L75" s="56"/>
      <c r="M75" s="56">
        <f aca="true" t="shared" si="7" ref="M75:N77">M76</f>
        <v>447862</v>
      </c>
      <c r="N75" s="56">
        <f t="shared" si="7"/>
        <v>134118</v>
      </c>
      <c r="O75" s="75">
        <f t="shared" si="4"/>
        <v>313744</v>
      </c>
      <c r="P75" s="106"/>
      <c r="Q75" s="24"/>
    </row>
    <row r="76" spans="1:18" ht="38.25">
      <c r="A76" s="26" t="s">
        <v>120</v>
      </c>
      <c r="B76" s="53"/>
      <c r="C76" s="53"/>
      <c r="D76" s="53"/>
      <c r="E76" s="53"/>
      <c r="F76" s="54" t="s">
        <v>37</v>
      </c>
      <c r="G76" s="55" t="s">
        <v>29</v>
      </c>
      <c r="H76" s="93" t="s">
        <v>162</v>
      </c>
      <c r="I76" s="55"/>
      <c r="J76" s="56"/>
      <c r="K76" s="56"/>
      <c r="L76" s="56"/>
      <c r="M76" s="56">
        <f t="shared" si="7"/>
        <v>447862</v>
      </c>
      <c r="N76" s="56">
        <f t="shared" si="7"/>
        <v>134118</v>
      </c>
      <c r="O76" s="75">
        <f t="shared" si="4"/>
        <v>313744</v>
      </c>
      <c r="P76" s="106"/>
      <c r="Q76" s="18"/>
      <c r="R76" s="8"/>
    </row>
    <row r="77" spans="1:18" ht="27" customHeight="1">
      <c r="A77" s="26" t="s">
        <v>121</v>
      </c>
      <c r="B77" s="53"/>
      <c r="C77" s="53"/>
      <c r="D77" s="53"/>
      <c r="E77" s="53"/>
      <c r="F77" s="54" t="s">
        <v>37</v>
      </c>
      <c r="G77" s="55" t="s">
        <v>29</v>
      </c>
      <c r="H77" s="93" t="s">
        <v>161</v>
      </c>
      <c r="I77" s="55"/>
      <c r="J77" s="56"/>
      <c r="K77" s="56"/>
      <c r="L77" s="56"/>
      <c r="M77" s="56">
        <f t="shared" si="7"/>
        <v>447862</v>
      </c>
      <c r="N77" s="56">
        <f t="shared" si="7"/>
        <v>134118</v>
      </c>
      <c r="O77" s="75">
        <f t="shared" si="4"/>
        <v>313744</v>
      </c>
      <c r="P77" s="106"/>
      <c r="Q77" s="18"/>
      <c r="R77" s="8"/>
    </row>
    <row r="78" spans="1:18" ht="12.75">
      <c r="A78" s="26" t="s">
        <v>71</v>
      </c>
      <c r="B78" s="53"/>
      <c r="C78" s="53"/>
      <c r="D78" s="53"/>
      <c r="E78" s="53"/>
      <c r="F78" s="54" t="s">
        <v>37</v>
      </c>
      <c r="G78" s="55" t="s">
        <v>29</v>
      </c>
      <c r="H78" s="93" t="s">
        <v>161</v>
      </c>
      <c r="I78" s="55"/>
      <c r="J78" s="58"/>
      <c r="K78" s="56"/>
      <c r="L78" s="56"/>
      <c r="M78" s="56">
        <f aca="true" t="shared" si="8" ref="M78:N83">M79</f>
        <v>447862</v>
      </c>
      <c r="N78" s="56">
        <f t="shared" si="8"/>
        <v>134118</v>
      </c>
      <c r="O78" s="75">
        <f t="shared" si="4"/>
        <v>313744</v>
      </c>
      <c r="P78" s="106"/>
      <c r="Q78" s="18"/>
      <c r="R78" s="8"/>
    </row>
    <row r="79" spans="1:18" ht="21.75" customHeight="1">
      <c r="A79" s="27" t="s">
        <v>57</v>
      </c>
      <c r="B79" s="53"/>
      <c r="C79" s="53"/>
      <c r="D79" s="53"/>
      <c r="E79" s="53"/>
      <c r="F79" s="54" t="s">
        <v>37</v>
      </c>
      <c r="G79" s="55" t="s">
        <v>29</v>
      </c>
      <c r="H79" s="93" t="s">
        <v>161</v>
      </c>
      <c r="I79" s="55" t="s">
        <v>54</v>
      </c>
      <c r="J79" s="58"/>
      <c r="K79" s="56"/>
      <c r="L79" s="56"/>
      <c r="M79" s="56">
        <f t="shared" si="8"/>
        <v>447862</v>
      </c>
      <c r="N79" s="56">
        <f t="shared" si="8"/>
        <v>134118</v>
      </c>
      <c r="O79" s="75">
        <f t="shared" si="4"/>
        <v>313744</v>
      </c>
      <c r="P79" s="106"/>
      <c r="Q79" s="18"/>
      <c r="R79" s="8"/>
    </row>
    <row r="80" spans="1:18" ht="25.5">
      <c r="A80" s="27" t="s">
        <v>58</v>
      </c>
      <c r="B80" s="53"/>
      <c r="C80" s="53"/>
      <c r="D80" s="53"/>
      <c r="E80" s="53"/>
      <c r="F80" s="54" t="s">
        <v>37</v>
      </c>
      <c r="G80" s="55" t="s">
        <v>29</v>
      </c>
      <c r="H80" s="93" t="s">
        <v>161</v>
      </c>
      <c r="I80" s="55" t="s">
        <v>55</v>
      </c>
      <c r="J80" s="58"/>
      <c r="K80" s="56"/>
      <c r="L80" s="56"/>
      <c r="M80" s="56">
        <v>447862</v>
      </c>
      <c r="N80" s="56">
        <f t="shared" si="8"/>
        <v>134118</v>
      </c>
      <c r="O80" s="75">
        <f t="shared" si="4"/>
        <v>313744</v>
      </c>
      <c r="P80" s="106"/>
      <c r="Q80" s="18"/>
      <c r="R80" s="8"/>
    </row>
    <row r="81" spans="1:18" ht="11.25" customHeight="1">
      <c r="A81" s="27" t="s">
        <v>92</v>
      </c>
      <c r="B81" s="53"/>
      <c r="C81" s="53"/>
      <c r="D81" s="53"/>
      <c r="E81" s="53"/>
      <c r="F81" s="54" t="s">
        <v>37</v>
      </c>
      <c r="G81" s="55" t="s">
        <v>29</v>
      </c>
      <c r="H81" s="93" t="s">
        <v>161</v>
      </c>
      <c r="I81" s="55" t="s">
        <v>88</v>
      </c>
      <c r="J81" s="58" t="s">
        <v>81</v>
      </c>
      <c r="K81" s="56"/>
      <c r="L81" s="56"/>
      <c r="M81" s="56">
        <v>405062</v>
      </c>
      <c r="N81" s="56">
        <v>134118</v>
      </c>
      <c r="O81" s="75">
        <f t="shared" si="4"/>
        <v>270944</v>
      </c>
      <c r="P81" s="106"/>
      <c r="Q81" s="18"/>
      <c r="R81" s="8"/>
    </row>
    <row r="82" spans="1:18" ht="12.75" hidden="1">
      <c r="A82" s="26" t="s">
        <v>71</v>
      </c>
      <c r="B82" s="53"/>
      <c r="C82" s="53"/>
      <c r="D82" s="53"/>
      <c r="E82" s="53"/>
      <c r="F82" s="54" t="s">
        <v>37</v>
      </c>
      <c r="G82" s="55" t="s">
        <v>29</v>
      </c>
      <c r="H82" s="55" t="s">
        <v>118</v>
      </c>
      <c r="I82" s="55"/>
      <c r="J82" s="58"/>
      <c r="K82" s="56"/>
      <c r="L82" s="56"/>
      <c r="M82" s="56">
        <f t="shared" si="8"/>
        <v>42800</v>
      </c>
      <c r="N82" s="56">
        <f t="shared" si="8"/>
        <v>0</v>
      </c>
      <c r="O82" s="75">
        <f>N82+M82</f>
        <v>42800</v>
      </c>
      <c r="P82" s="106"/>
      <c r="Q82" s="18"/>
      <c r="R82" s="8"/>
    </row>
    <row r="83" spans="1:18" ht="21.75" customHeight="1" hidden="1">
      <c r="A83" s="27" t="s">
        <v>57</v>
      </c>
      <c r="B83" s="53"/>
      <c r="C83" s="53"/>
      <c r="D83" s="53"/>
      <c r="E83" s="53"/>
      <c r="F83" s="54" t="s">
        <v>37</v>
      </c>
      <c r="G83" s="55" t="s">
        <v>29</v>
      </c>
      <c r="H83" s="55" t="s">
        <v>118</v>
      </c>
      <c r="I83" s="55" t="s">
        <v>54</v>
      </c>
      <c r="J83" s="58"/>
      <c r="K83" s="56"/>
      <c r="L83" s="56"/>
      <c r="M83" s="56">
        <f t="shared" si="8"/>
        <v>42800</v>
      </c>
      <c r="N83" s="56">
        <f t="shared" si="8"/>
        <v>0</v>
      </c>
      <c r="O83" s="75">
        <f>N83+M83</f>
        <v>42800</v>
      </c>
      <c r="P83" s="106"/>
      <c r="Q83" s="18"/>
      <c r="R83" s="8"/>
    </row>
    <row r="84" spans="1:18" ht="12.75">
      <c r="A84" s="27" t="s">
        <v>86</v>
      </c>
      <c r="B84" s="53"/>
      <c r="C84" s="53"/>
      <c r="D84" s="53"/>
      <c r="E84" s="53"/>
      <c r="F84" s="54" t="s">
        <v>37</v>
      </c>
      <c r="G84" s="55" t="s">
        <v>29</v>
      </c>
      <c r="H84" s="93" t="s">
        <v>161</v>
      </c>
      <c r="I84" s="55" t="s">
        <v>88</v>
      </c>
      <c r="J84" s="58" t="s">
        <v>82</v>
      </c>
      <c r="K84" s="56"/>
      <c r="L84" s="56"/>
      <c r="M84" s="56">
        <v>42800</v>
      </c>
      <c r="N84" s="56"/>
      <c r="O84" s="75">
        <f>N84+M84</f>
        <v>42800</v>
      </c>
      <c r="P84" s="106"/>
      <c r="Q84" s="18"/>
      <c r="R84" s="8"/>
    </row>
    <row r="85" spans="1:17" s="23" customFormat="1" ht="12.75">
      <c r="A85" s="28" t="s">
        <v>14</v>
      </c>
      <c r="B85" s="50">
        <v>206000</v>
      </c>
      <c r="C85" s="50">
        <v>229000</v>
      </c>
      <c r="D85" s="50">
        <v>229000</v>
      </c>
      <c r="E85" s="50">
        <v>219000</v>
      </c>
      <c r="F85" s="47" t="s">
        <v>37</v>
      </c>
      <c r="G85" s="51" t="s">
        <v>30</v>
      </c>
      <c r="H85" s="51"/>
      <c r="I85" s="51"/>
      <c r="J85" s="52"/>
      <c r="K85" s="52" t="e">
        <f>#REF!+#REF!+#REF!+#REF!</f>
        <v>#REF!</v>
      </c>
      <c r="L85" s="52"/>
      <c r="M85" s="52">
        <v>247003</v>
      </c>
      <c r="N85" s="52">
        <f>N91+N86</f>
        <v>237310.24</v>
      </c>
      <c r="O85" s="52">
        <f>M85-N85</f>
        <v>9692.76000000001</v>
      </c>
      <c r="P85" s="109"/>
      <c r="Q85" s="22"/>
    </row>
    <row r="86" spans="1:18" ht="38.25">
      <c r="A86" s="104" t="s">
        <v>137</v>
      </c>
      <c r="B86" s="50"/>
      <c r="C86" s="50"/>
      <c r="D86" s="50"/>
      <c r="E86" s="50"/>
      <c r="F86" s="47" t="s">
        <v>37</v>
      </c>
      <c r="G86" s="51" t="s">
        <v>30</v>
      </c>
      <c r="H86" s="93" t="s">
        <v>164</v>
      </c>
      <c r="I86" s="51"/>
      <c r="J86" s="59"/>
      <c r="K86" s="52"/>
      <c r="L86" s="52"/>
      <c r="M86" s="52">
        <v>144603</v>
      </c>
      <c r="N86" s="52">
        <f>N87</f>
        <v>137910.24</v>
      </c>
      <c r="O86" s="105">
        <f>M86-N86</f>
        <v>6692.760000000009</v>
      </c>
      <c r="P86" s="106"/>
      <c r="Q86" s="18"/>
      <c r="R86" s="8"/>
    </row>
    <row r="87" spans="1:18" ht="25.5">
      <c r="A87" s="103" t="s">
        <v>138</v>
      </c>
      <c r="B87" s="53"/>
      <c r="C87" s="53"/>
      <c r="D87" s="53"/>
      <c r="E87" s="53"/>
      <c r="F87" s="54" t="s">
        <v>37</v>
      </c>
      <c r="G87" s="55" t="s">
        <v>30</v>
      </c>
      <c r="H87" s="93" t="s">
        <v>163</v>
      </c>
      <c r="I87" s="55"/>
      <c r="J87" s="58"/>
      <c r="K87" s="56"/>
      <c r="L87" s="56"/>
      <c r="M87" s="56">
        <v>144603</v>
      </c>
      <c r="N87" s="56">
        <f>N88</f>
        <v>137910.24</v>
      </c>
      <c r="O87" s="75">
        <f>M87-N87</f>
        <v>6692.760000000009</v>
      </c>
      <c r="P87" s="106"/>
      <c r="Q87" s="18"/>
      <c r="R87" s="8"/>
    </row>
    <row r="88" spans="1:18" ht="25.5">
      <c r="A88" s="103" t="s">
        <v>139</v>
      </c>
      <c r="B88" s="53"/>
      <c r="C88" s="53"/>
      <c r="D88" s="53"/>
      <c r="E88" s="53"/>
      <c r="F88" s="54" t="s">
        <v>37</v>
      </c>
      <c r="G88" s="55" t="s">
        <v>30</v>
      </c>
      <c r="H88" s="93" t="s">
        <v>163</v>
      </c>
      <c r="I88" s="55" t="s">
        <v>141</v>
      </c>
      <c r="J88" s="58"/>
      <c r="K88" s="56"/>
      <c r="L88" s="56"/>
      <c r="M88" s="56">
        <v>144603</v>
      </c>
      <c r="N88" s="56">
        <f>N89</f>
        <v>137910.24</v>
      </c>
      <c r="O88" s="75">
        <f>M88-N88</f>
        <v>6692.760000000009</v>
      </c>
      <c r="P88" s="106"/>
      <c r="Q88" s="18"/>
      <c r="R88" s="8"/>
    </row>
    <row r="89" spans="1:18" ht="24" customHeight="1">
      <c r="A89" s="103" t="s">
        <v>140</v>
      </c>
      <c r="B89" s="53"/>
      <c r="C89" s="53"/>
      <c r="D89" s="53"/>
      <c r="E89" s="53"/>
      <c r="F89" s="54" t="s">
        <v>37</v>
      </c>
      <c r="G89" s="55" t="s">
        <v>30</v>
      </c>
      <c r="H89" s="93" t="s">
        <v>163</v>
      </c>
      <c r="I89" s="55" t="s">
        <v>141</v>
      </c>
      <c r="J89" s="58" t="s">
        <v>93</v>
      </c>
      <c r="K89" s="56"/>
      <c r="L89" s="56"/>
      <c r="M89" s="56">
        <v>144603</v>
      </c>
      <c r="N89" s="56">
        <v>137910.24</v>
      </c>
      <c r="O89" s="75">
        <f>M89-N89</f>
        <v>6692.760000000009</v>
      </c>
      <c r="P89" s="106"/>
      <c r="Q89" s="18"/>
      <c r="R89" s="8"/>
    </row>
    <row r="90" ht="12.75" hidden="1">
      <c r="P90" s="112"/>
    </row>
    <row r="91" spans="1:17" s="25" customFormat="1" ht="25.5">
      <c r="A91" s="26" t="s">
        <v>122</v>
      </c>
      <c r="B91" s="53"/>
      <c r="C91" s="53"/>
      <c r="D91" s="53"/>
      <c r="E91" s="53"/>
      <c r="F91" s="54" t="s">
        <v>37</v>
      </c>
      <c r="G91" s="55" t="s">
        <v>30</v>
      </c>
      <c r="H91" s="93" t="s">
        <v>166</v>
      </c>
      <c r="I91" s="55"/>
      <c r="J91" s="56"/>
      <c r="K91" s="53"/>
      <c r="L91" s="53"/>
      <c r="M91" s="56">
        <f>M92</f>
        <v>102400</v>
      </c>
      <c r="N91" s="56">
        <f>N92</f>
        <v>99400</v>
      </c>
      <c r="O91" s="75">
        <f aca="true" t="shared" si="9" ref="O91:O96">M91-N91</f>
        <v>3000</v>
      </c>
      <c r="P91" s="106"/>
      <c r="Q91" s="24"/>
    </row>
    <row r="92" spans="1:18" ht="38.25">
      <c r="A92" s="65" t="s">
        <v>123</v>
      </c>
      <c r="B92" s="53"/>
      <c r="C92" s="53"/>
      <c r="D92" s="53"/>
      <c r="E92" s="53"/>
      <c r="F92" s="54" t="s">
        <v>37</v>
      </c>
      <c r="G92" s="55" t="s">
        <v>30</v>
      </c>
      <c r="H92" s="93" t="s">
        <v>165</v>
      </c>
      <c r="I92" s="55"/>
      <c r="J92" s="56"/>
      <c r="K92" s="53"/>
      <c r="L92" s="53"/>
      <c r="M92" s="56">
        <f>M93</f>
        <v>102400</v>
      </c>
      <c r="N92" s="56">
        <f>N94</f>
        <v>99400</v>
      </c>
      <c r="O92" s="75">
        <f t="shared" si="9"/>
        <v>3000</v>
      </c>
      <c r="P92" s="106"/>
      <c r="Q92" s="18"/>
      <c r="R92" s="8"/>
    </row>
    <row r="93" spans="1:18" ht="25.5">
      <c r="A93" s="27" t="s">
        <v>57</v>
      </c>
      <c r="B93" s="53"/>
      <c r="C93" s="53"/>
      <c r="D93" s="53"/>
      <c r="E93" s="53"/>
      <c r="F93" s="54" t="s">
        <v>37</v>
      </c>
      <c r="G93" s="55" t="s">
        <v>30</v>
      </c>
      <c r="H93" s="93" t="s">
        <v>165</v>
      </c>
      <c r="I93" s="55" t="s">
        <v>54</v>
      </c>
      <c r="J93" s="56"/>
      <c r="K93" s="53"/>
      <c r="L93" s="53"/>
      <c r="M93" s="56">
        <f>M94</f>
        <v>102400</v>
      </c>
      <c r="N93" s="56">
        <f>N94</f>
        <v>99400</v>
      </c>
      <c r="O93" s="75">
        <f t="shared" si="9"/>
        <v>3000</v>
      </c>
      <c r="P93" s="106"/>
      <c r="Q93" s="18"/>
      <c r="R93" s="8"/>
    </row>
    <row r="94" spans="1:18" ht="25.5">
      <c r="A94" s="27" t="s">
        <v>58</v>
      </c>
      <c r="B94" s="53"/>
      <c r="C94" s="53"/>
      <c r="D94" s="53"/>
      <c r="E94" s="53"/>
      <c r="F94" s="54" t="s">
        <v>37</v>
      </c>
      <c r="G94" s="55" t="s">
        <v>30</v>
      </c>
      <c r="H94" s="93" t="s">
        <v>165</v>
      </c>
      <c r="I94" s="55" t="s">
        <v>55</v>
      </c>
      <c r="J94" s="56"/>
      <c r="K94" s="53"/>
      <c r="L94" s="53"/>
      <c r="M94" s="56">
        <f>M95</f>
        <v>102400</v>
      </c>
      <c r="N94" s="56">
        <f>N95</f>
        <v>99400</v>
      </c>
      <c r="O94" s="75">
        <f t="shared" si="9"/>
        <v>3000</v>
      </c>
      <c r="P94" s="106"/>
      <c r="Q94" s="18"/>
      <c r="R94" s="8"/>
    </row>
    <row r="95" spans="1:18" ht="12.75">
      <c r="A95" s="26" t="s">
        <v>86</v>
      </c>
      <c r="B95" s="53"/>
      <c r="C95" s="53"/>
      <c r="D95" s="53"/>
      <c r="E95" s="53"/>
      <c r="F95" s="54" t="s">
        <v>37</v>
      </c>
      <c r="G95" s="55" t="s">
        <v>30</v>
      </c>
      <c r="H95" s="93" t="s">
        <v>165</v>
      </c>
      <c r="I95" s="55" t="s">
        <v>88</v>
      </c>
      <c r="J95" s="60">
        <v>226</v>
      </c>
      <c r="K95" s="53"/>
      <c r="L95" s="53"/>
      <c r="M95" s="56">
        <v>102400</v>
      </c>
      <c r="N95" s="56">
        <v>99400</v>
      </c>
      <c r="O95" s="75">
        <f t="shared" si="9"/>
        <v>3000</v>
      </c>
      <c r="P95" s="106"/>
      <c r="Q95" s="18"/>
      <c r="R95" s="8"/>
    </row>
    <row r="96" spans="1:17" s="23" customFormat="1" ht="12.75">
      <c r="A96" s="28" t="s">
        <v>15</v>
      </c>
      <c r="B96" s="50">
        <v>1150000</v>
      </c>
      <c r="C96" s="50">
        <v>2500000</v>
      </c>
      <c r="D96" s="50">
        <v>1350000</v>
      </c>
      <c r="E96" s="50">
        <v>150000</v>
      </c>
      <c r="F96" s="47" t="s">
        <v>37</v>
      </c>
      <c r="G96" s="51" t="s">
        <v>31</v>
      </c>
      <c r="H96" s="51"/>
      <c r="I96" s="51"/>
      <c r="J96" s="59"/>
      <c r="K96" s="52" t="e">
        <f>#REF!+#REF!+K103</f>
        <v>#REF!</v>
      </c>
      <c r="L96" s="52"/>
      <c r="M96" s="52">
        <f>M103+M97</f>
        <v>1080008</v>
      </c>
      <c r="N96" s="52">
        <f>N103+N97</f>
        <v>971469.68</v>
      </c>
      <c r="O96" s="74">
        <f t="shared" si="9"/>
        <v>108538.31999999995</v>
      </c>
      <c r="P96" s="109"/>
      <c r="Q96" s="22"/>
    </row>
    <row r="97" spans="1:17" s="23" customFormat="1" ht="12.75" hidden="1">
      <c r="A97" s="28" t="s">
        <v>98</v>
      </c>
      <c r="B97" s="50"/>
      <c r="C97" s="50"/>
      <c r="D97" s="50"/>
      <c r="E97" s="50"/>
      <c r="F97" s="47" t="s">
        <v>37</v>
      </c>
      <c r="G97" s="51" t="s">
        <v>99</v>
      </c>
      <c r="H97" s="51"/>
      <c r="I97" s="51"/>
      <c r="J97" s="59"/>
      <c r="K97" s="52"/>
      <c r="L97" s="52"/>
      <c r="M97" s="52">
        <f aca="true" t="shared" si="10" ref="M97:N101">M98</f>
        <v>0</v>
      </c>
      <c r="N97" s="52">
        <f t="shared" si="10"/>
        <v>0</v>
      </c>
      <c r="O97" s="74">
        <f aca="true" t="shared" si="11" ref="O97:O102">N97+M97</f>
        <v>0</v>
      </c>
      <c r="P97" s="109"/>
      <c r="Q97" s="22"/>
    </row>
    <row r="98" spans="1:17" s="23" customFormat="1" ht="38.25" hidden="1">
      <c r="A98" s="26" t="s">
        <v>124</v>
      </c>
      <c r="B98" s="53"/>
      <c r="C98" s="53"/>
      <c r="D98" s="53"/>
      <c r="E98" s="53"/>
      <c r="F98" s="54" t="s">
        <v>37</v>
      </c>
      <c r="G98" s="55" t="s">
        <v>99</v>
      </c>
      <c r="H98" s="55" t="s">
        <v>100</v>
      </c>
      <c r="I98" s="55"/>
      <c r="J98" s="58"/>
      <c r="K98" s="56"/>
      <c r="L98" s="56"/>
      <c r="M98" s="56">
        <f t="shared" si="10"/>
        <v>0</v>
      </c>
      <c r="N98" s="56">
        <f t="shared" si="10"/>
        <v>0</v>
      </c>
      <c r="O98" s="75">
        <f t="shared" si="11"/>
        <v>0</v>
      </c>
      <c r="P98" s="109"/>
      <c r="Q98" s="22"/>
    </row>
    <row r="99" spans="1:17" s="23" customFormat="1" ht="25.5" hidden="1">
      <c r="A99" s="26" t="s">
        <v>102</v>
      </c>
      <c r="B99" s="53"/>
      <c r="C99" s="53"/>
      <c r="D99" s="53"/>
      <c r="E99" s="53"/>
      <c r="F99" s="54" t="s">
        <v>37</v>
      </c>
      <c r="G99" s="55" t="s">
        <v>99</v>
      </c>
      <c r="H99" s="55" t="s">
        <v>101</v>
      </c>
      <c r="I99" s="55"/>
      <c r="J99" s="58"/>
      <c r="K99" s="56"/>
      <c r="L99" s="56"/>
      <c r="M99" s="56">
        <f t="shared" si="10"/>
        <v>0</v>
      </c>
      <c r="N99" s="56">
        <f t="shared" si="10"/>
        <v>0</v>
      </c>
      <c r="O99" s="75">
        <f t="shared" si="11"/>
        <v>0</v>
      </c>
      <c r="P99" s="109"/>
      <c r="Q99" s="22"/>
    </row>
    <row r="100" spans="1:17" s="23" customFormat="1" ht="25.5" hidden="1">
      <c r="A100" s="27" t="s">
        <v>57</v>
      </c>
      <c r="B100" s="53"/>
      <c r="C100" s="53"/>
      <c r="D100" s="53"/>
      <c r="E100" s="53"/>
      <c r="F100" s="54" t="s">
        <v>37</v>
      </c>
      <c r="G100" s="55" t="s">
        <v>99</v>
      </c>
      <c r="H100" s="55" t="s">
        <v>101</v>
      </c>
      <c r="I100" s="55" t="s">
        <v>54</v>
      </c>
      <c r="J100" s="58"/>
      <c r="K100" s="56"/>
      <c r="L100" s="56"/>
      <c r="M100" s="56">
        <f t="shared" si="10"/>
        <v>0</v>
      </c>
      <c r="N100" s="56">
        <f t="shared" si="10"/>
        <v>0</v>
      </c>
      <c r="O100" s="75">
        <f t="shared" si="11"/>
        <v>0</v>
      </c>
      <c r="P100" s="109"/>
      <c r="Q100" s="22"/>
    </row>
    <row r="101" spans="1:17" s="23" customFormat="1" ht="25.5" hidden="1">
      <c r="A101" s="27" t="s">
        <v>58</v>
      </c>
      <c r="B101" s="53"/>
      <c r="C101" s="53"/>
      <c r="D101" s="53"/>
      <c r="E101" s="53"/>
      <c r="F101" s="54" t="s">
        <v>37</v>
      </c>
      <c r="G101" s="55" t="s">
        <v>99</v>
      </c>
      <c r="H101" s="55" t="s">
        <v>101</v>
      </c>
      <c r="I101" s="55" t="s">
        <v>55</v>
      </c>
      <c r="J101" s="58"/>
      <c r="K101" s="56"/>
      <c r="L101" s="56"/>
      <c r="M101" s="56">
        <f t="shared" si="10"/>
        <v>0</v>
      </c>
      <c r="N101" s="56">
        <f t="shared" si="10"/>
        <v>0</v>
      </c>
      <c r="O101" s="75">
        <f t="shared" si="11"/>
        <v>0</v>
      </c>
      <c r="P101" s="109"/>
      <c r="Q101" s="22"/>
    </row>
    <row r="102" spans="1:17" s="23" customFormat="1" ht="12.75" hidden="1">
      <c r="A102" s="27" t="s">
        <v>92</v>
      </c>
      <c r="B102" s="53"/>
      <c r="C102" s="53"/>
      <c r="D102" s="53"/>
      <c r="E102" s="53"/>
      <c r="F102" s="54" t="s">
        <v>37</v>
      </c>
      <c r="G102" s="55" t="s">
        <v>99</v>
      </c>
      <c r="H102" s="55" t="s">
        <v>101</v>
      </c>
      <c r="I102" s="55" t="s">
        <v>88</v>
      </c>
      <c r="J102" s="58" t="s">
        <v>81</v>
      </c>
      <c r="K102" s="56"/>
      <c r="L102" s="56"/>
      <c r="M102" s="56"/>
      <c r="N102" s="56"/>
      <c r="O102" s="75">
        <f t="shared" si="11"/>
        <v>0</v>
      </c>
      <c r="P102" s="109"/>
      <c r="Q102" s="22"/>
    </row>
    <row r="103" spans="1:18" s="2" customFormat="1" ht="12.75">
      <c r="A103" s="61" t="s">
        <v>45</v>
      </c>
      <c r="B103" s="50"/>
      <c r="C103" s="50"/>
      <c r="D103" s="50"/>
      <c r="E103" s="50"/>
      <c r="F103" s="47" t="s">
        <v>37</v>
      </c>
      <c r="G103" s="51" t="s">
        <v>0</v>
      </c>
      <c r="H103" s="51"/>
      <c r="I103" s="51"/>
      <c r="J103" s="59"/>
      <c r="K103" s="52" t="e">
        <f>K114+K117+K122+#REF!+#REF!</f>
        <v>#REF!</v>
      </c>
      <c r="L103" s="52"/>
      <c r="M103" s="52">
        <f>M104</f>
        <v>1080008</v>
      </c>
      <c r="N103" s="52">
        <f>N104</f>
        <v>971469.68</v>
      </c>
      <c r="O103" s="74">
        <f aca="true" t="shared" si="12" ref="O103:O116">M103-N103</f>
        <v>108538.31999999995</v>
      </c>
      <c r="P103" s="109"/>
      <c r="Q103" s="17"/>
      <c r="R103" s="7"/>
    </row>
    <row r="104" spans="1:18" s="2" customFormat="1" ht="34.5" customHeight="1">
      <c r="A104" s="62" t="s">
        <v>125</v>
      </c>
      <c r="B104" s="50"/>
      <c r="C104" s="50"/>
      <c r="D104" s="50"/>
      <c r="E104" s="50"/>
      <c r="F104" s="54" t="s">
        <v>37</v>
      </c>
      <c r="G104" s="55" t="s">
        <v>0</v>
      </c>
      <c r="H104" s="93" t="s">
        <v>168</v>
      </c>
      <c r="I104" s="51"/>
      <c r="J104" s="59"/>
      <c r="K104" s="52"/>
      <c r="L104" s="52"/>
      <c r="M104" s="52">
        <f>M114+M122+M105+M110+M129+M126</f>
        <v>1080008</v>
      </c>
      <c r="N104" s="52">
        <f>N114+N122+N105+N110+N129</f>
        <v>971469.68</v>
      </c>
      <c r="O104" s="74">
        <f t="shared" si="12"/>
        <v>108538.31999999995</v>
      </c>
      <c r="P104" s="109"/>
      <c r="Q104" s="17"/>
      <c r="R104" s="7"/>
    </row>
    <row r="105" spans="1:18" s="2" customFormat="1" ht="25.5" hidden="1">
      <c r="A105" s="62" t="s">
        <v>126</v>
      </c>
      <c r="B105" s="50"/>
      <c r="C105" s="50"/>
      <c r="D105" s="50"/>
      <c r="E105" s="50"/>
      <c r="F105" s="54" t="s">
        <v>37</v>
      </c>
      <c r="G105" s="55" t="s">
        <v>0</v>
      </c>
      <c r="H105" s="93" t="s">
        <v>167</v>
      </c>
      <c r="I105" s="55"/>
      <c r="J105" s="58"/>
      <c r="K105" s="56"/>
      <c r="L105" s="56"/>
      <c r="M105" s="56">
        <f>M106</f>
        <v>0</v>
      </c>
      <c r="N105" s="56">
        <f>N106</f>
        <v>0</v>
      </c>
      <c r="O105" s="75">
        <f t="shared" si="12"/>
        <v>0</v>
      </c>
      <c r="P105" s="109"/>
      <c r="Q105" s="17"/>
      <c r="R105" s="7"/>
    </row>
    <row r="106" spans="1:18" s="2" customFormat="1" ht="25.5" hidden="1">
      <c r="A106" s="27" t="s">
        <v>57</v>
      </c>
      <c r="B106" s="50"/>
      <c r="C106" s="50"/>
      <c r="D106" s="50"/>
      <c r="E106" s="50"/>
      <c r="F106" s="54" t="s">
        <v>37</v>
      </c>
      <c r="G106" s="55" t="s">
        <v>0</v>
      </c>
      <c r="H106" s="93" t="s">
        <v>167</v>
      </c>
      <c r="I106" s="55" t="s">
        <v>54</v>
      </c>
      <c r="J106" s="58"/>
      <c r="K106" s="56"/>
      <c r="L106" s="56"/>
      <c r="M106" s="56">
        <f>M107</f>
        <v>0</v>
      </c>
      <c r="N106" s="56">
        <f>N107</f>
        <v>0</v>
      </c>
      <c r="O106" s="75">
        <f t="shared" si="12"/>
        <v>0</v>
      </c>
      <c r="P106" s="109"/>
      <c r="Q106" s="17"/>
      <c r="R106" s="7"/>
    </row>
    <row r="107" spans="1:18" s="2" customFormat="1" ht="25.5" hidden="1">
      <c r="A107" s="27" t="s">
        <v>58</v>
      </c>
      <c r="B107" s="50"/>
      <c r="C107" s="50"/>
      <c r="D107" s="50"/>
      <c r="E107" s="50"/>
      <c r="F107" s="54" t="s">
        <v>37</v>
      </c>
      <c r="G107" s="55" t="s">
        <v>0</v>
      </c>
      <c r="H107" s="93" t="s">
        <v>167</v>
      </c>
      <c r="I107" s="55" t="s">
        <v>55</v>
      </c>
      <c r="J107" s="58"/>
      <c r="K107" s="56"/>
      <c r="L107" s="56"/>
      <c r="M107" s="56">
        <f>M108+M109</f>
        <v>0</v>
      </c>
      <c r="N107" s="56">
        <f>N108+N109</f>
        <v>0</v>
      </c>
      <c r="O107" s="75">
        <f t="shared" si="12"/>
        <v>0</v>
      </c>
      <c r="P107" s="109"/>
      <c r="Q107" s="17"/>
      <c r="R107" s="7"/>
    </row>
    <row r="108" spans="1:18" s="2" customFormat="1" ht="11.25" customHeight="1" hidden="1">
      <c r="A108" s="27" t="s">
        <v>92</v>
      </c>
      <c r="B108" s="50"/>
      <c r="C108" s="50"/>
      <c r="D108" s="50"/>
      <c r="E108" s="50"/>
      <c r="F108" s="54" t="s">
        <v>37</v>
      </c>
      <c r="G108" s="55" t="s">
        <v>0</v>
      </c>
      <c r="H108" s="93" t="s">
        <v>167</v>
      </c>
      <c r="I108" s="55" t="s">
        <v>88</v>
      </c>
      <c r="J108" s="58" t="s">
        <v>81</v>
      </c>
      <c r="K108" s="56"/>
      <c r="L108" s="56"/>
      <c r="M108" s="56"/>
      <c r="N108" s="56"/>
      <c r="O108" s="75">
        <f t="shared" si="12"/>
        <v>0</v>
      </c>
      <c r="P108" s="109"/>
      <c r="Q108" s="17"/>
      <c r="R108" s="7"/>
    </row>
    <row r="109" spans="1:18" s="2" customFormat="1" ht="11.25" customHeight="1" hidden="1">
      <c r="A109" s="27" t="s">
        <v>92</v>
      </c>
      <c r="B109" s="50"/>
      <c r="C109" s="50"/>
      <c r="D109" s="50"/>
      <c r="E109" s="50"/>
      <c r="F109" s="54" t="s">
        <v>37</v>
      </c>
      <c r="G109" s="55" t="s">
        <v>0</v>
      </c>
      <c r="H109" s="93" t="s">
        <v>167</v>
      </c>
      <c r="I109" s="55" t="s">
        <v>88</v>
      </c>
      <c r="J109" s="58" t="s">
        <v>82</v>
      </c>
      <c r="K109" s="56"/>
      <c r="L109" s="56"/>
      <c r="M109" s="56"/>
      <c r="N109" s="56"/>
      <c r="O109" s="75">
        <f>M109-N109</f>
        <v>0</v>
      </c>
      <c r="P109" s="109"/>
      <c r="Q109" s="17"/>
      <c r="R109" s="7"/>
    </row>
    <row r="110" spans="1:18" s="2" customFormat="1" ht="25.5">
      <c r="A110" s="27" t="s">
        <v>127</v>
      </c>
      <c r="B110" s="50"/>
      <c r="C110" s="50"/>
      <c r="D110" s="50"/>
      <c r="E110" s="50"/>
      <c r="F110" s="54" t="s">
        <v>37</v>
      </c>
      <c r="G110" s="55" t="s">
        <v>0</v>
      </c>
      <c r="H110" s="93" t="s">
        <v>167</v>
      </c>
      <c r="I110" s="55"/>
      <c r="J110" s="58"/>
      <c r="K110" s="56"/>
      <c r="L110" s="56"/>
      <c r="M110" s="56">
        <f>M111</f>
        <v>128600</v>
      </c>
      <c r="N110" s="56">
        <f>N111</f>
        <v>88400</v>
      </c>
      <c r="O110" s="75">
        <f t="shared" si="12"/>
        <v>40200</v>
      </c>
      <c r="P110" s="109"/>
      <c r="Q110" s="17"/>
      <c r="R110" s="7"/>
    </row>
    <row r="111" spans="1:18" s="2" customFormat="1" ht="25.5">
      <c r="A111" s="27" t="s">
        <v>57</v>
      </c>
      <c r="B111" s="50"/>
      <c r="C111" s="50"/>
      <c r="D111" s="50"/>
      <c r="E111" s="50"/>
      <c r="F111" s="54" t="s">
        <v>37</v>
      </c>
      <c r="G111" s="55" t="s">
        <v>0</v>
      </c>
      <c r="H111" s="93" t="s">
        <v>167</v>
      </c>
      <c r="I111" s="55" t="s">
        <v>54</v>
      </c>
      <c r="J111" s="58"/>
      <c r="K111" s="56"/>
      <c r="L111" s="56"/>
      <c r="M111" s="56">
        <f>M112</f>
        <v>128600</v>
      </c>
      <c r="N111" s="56">
        <f>N112</f>
        <v>88400</v>
      </c>
      <c r="O111" s="75">
        <f t="shared" si="12"/>
        <v>40200</v>
      </c>
      <c r="P111" s="109"/>
      <c r="Q111" s="17"/>
      <c r="R111" s="7"/>
    </row>
    <row r="112" spans="1:18" s="2" customFormat="1" ht="25.5">
      <c r="A112" s="27" t="s">
        <v>58</v>
      </c>
      <c r="B112" s="50"/>
      <c r="C112" s="50"/>
      <c r="D112" s="50"/>
      <c r="E112" s="50"/>
      <c r="F112" s="54" t="s">
        <v>37</v>
      </c>
      <c r="G112" s="55" t="s">
        <v>0</v>
      </c>
      <c r="H112" s="93" t="s">
        <v>167</v>
      </c>
      <c r="I112" s="55" t="s">
        <v>55</v>
      </c>
      <c r="J112" s="58"/>
      <c r="K112" s="56"/>
      <c r="L112" s="56"/>
      <c r="M112" s="56">
        <v>128600</v>
      </c>
      <c r="N112" s="56">
        <v>88400</v>
      </c>
      <c r="O112" s="75">
        <f t="shared" si="12"/>
        <v>40200</v>
      </c>
      <c r="P112" s="109"/>
      <c r="Q112" s="17"/>
      <c r="R112" s="7"/>
    </row>
    <row r="113" spans="1:18" s="2" customFormat="1" ht="12.75">
      <c r="A113" s="27" t="s">
        <v>92</v>
      </c>
      <c r="B113" s="50"/>
      <c r="C113" s="50"/>
      <c r="D113" s="50"/>
      <c r="E113" s="50"/>
      <c r="F113" s="54" t="s">
        <v>37</v>
      </c>
      <c r="G113" s="55" t="s">
        <v>0</v>
      </c>
      <c r="H113" s="93" t="s">
        <v>167</v>
      </c>
      <c r="I113" s="55" t="s">
        <v>88</v>
      </c>
      <c r="J113" s="58" t="s">
        <v>81</v>
      </c>
      <c r="K113" s="56"/>
      <c r="L113" s="56"/>
      <c r="M113" s="56">
        <v>128600</v>
      </c>
      <c r="N113" s="56">
        <v>88400</v>
      </c>
      <c r="O113" s="75">
        <f t="shared" si="12"/>
        <v>40200</v>
      </c>
      <c r="P113" s="109"/>
      <c r="Q113" s="17"/>
      <c r="R113" s="7"/>
    </row>
    <row r="114" spans="1:18" ht="12.75">
      <c r="A114" s="62" t="s">
        <v>60</v>
      </c>
      <c r="B114" s="53"/>
      <c r="C114" s="53"/>
      <c r="D114" s="53"/>
      <c r="E114" s="53"/>
      <c r="F114" s="54" t="s">
        <v>37</v>
      </c>
      <c r="G114" s="55" t="s">
        <v>0</v>
      </c>
      <c r="H114" s="93" t="s">
        <v>169</v>
      </c>
      <c r="I114" s="55"/>
      <c r="J114" s="58"/>
      <c r="K114" s="56">
        <f>K115</f>
        <v>0</v>
      </c>
      <c r="L114" s="56"/>
      <c r="M114" s="56">
        <f>M115</f>
        <v>457000</v>
      </c>
      <c r="N114" s="56">
        <f>N115</f>
        <v>408084.34</v>
      </c>
      <c r="O114" s="75">
        <f t="shared" si="12"/>
        <v>48915.659999999974</v>
      </c>
      <c r="P114" s="106"/>
      <c r="Q114" s="18"/>
      <c r="R114" s="8"/>
    </row>
    <row r="115" spans="1:18" ht="25.5">
      <c r="A115" s="27" t="s">
        <v>57</v>
      </c>
      <c r="B115" s="53"/>
      <c r="C115" s="53"/>
      <c r="D115" s="53"/>
      <c r="E115" s="53"/>
      <c r="F115" s="54" t="s">
        <v>37</v>
      </c>
      <c r="G115" s="55" t="s">
        <v>0</v>
      </c>
      <c r="H115" s="93" t="s">
        <v>169</v>
      </c>
      <c r="I115" s="55" t="s">
        <v>54</v>
      </c>
      <c r="J115" s="58"/>
      <c r="K115" s="53"/>
      <c r="L115" s="53"/>
      <c r="M115" s="56">
        <f>M116</f>
        <v>457000</v>
      </c>
      <c r="N115" s="56">
        <f>N116</f>
        <v>408084.34</v>
      </c>
      <c r="O115" s="75">
        <f t="shared" si="12"/>
        <v>48915.659999999974</v>
      </c>
      <c r="P115" s="106"/>
      <c r="Q115" s="18"/>
      <c r="R115" s="8"/>
    </row>
    <row r="116" spans="1:18" ht="24.75" customHeight="1">
      <c r="A116" s="27" t="s">
        <v>58</v>
      </c>
      <c r="B116" s="53"/>
      <c r="C116" s="53"/>
      <c r="D116" s="53"/>
      <c r="E116" s="53"/>
      <c r="F116" s="54" t="s">
        <v>37</v>
      </c>
      <c r="G116" s="55" t="s">
        <v>0</v>
      </c>
      <c r="H116" s="93" t="s">
        <v>169</v>
      </c>
      <c r="I116" s="55" t="s">
        <v>55</v>
      </c>
      <c r="J116" s="58"/>
      <c r="K116" s="53"/>
      <c r="L116" s="53"/>
      <c r="M116" s="56">
        <v>457000</v>
      </c>
      <c r="N116" s="56">
        <v>408084.34</v>
      </c>
      <c r="O116" s="75">
        <f t="shared" si="12"/>
        <v>48915.659999999974</v>
      </c>
      <c r="P116" s="106"/>
      <c r="Q116" s="18"/>
      <c r="R116" s="8"/>
    </row>
    <row r="117" spans="1:18" ht="12.75" customHeight="1" hidden="1">
      <c r="A117" s="62" t="s">
        <v>61</v>
      </c>
      <c r="B117" s="53"/>
      <c r="C117" s="53"/>
      <c r="D117" s="53"/>
      <c r="E117" s="53"/>
      <c r="F117" s="54" t="s">
        <v>37</v>
      </c>
      <c r="G117" s="55" t="s">
        <v>0</v>
      </c>
      <c r="H117" s="93" t="s">
        <v>169</v>
      </c>
      <c r="I117" s="55"/>
      <c r="J117" s="56"/>
      <c r="K117" s="56">
        <f>K118</f>
        <v>0</v>
      </c>
      <c r="L117" s="56"/>
      <c r="M117" s="56">
        <f>M118</f>
        <v>229000</v>
      </c>
      <c r="N117" s="56"/>
      <c r="O117" s="75">
        <f>N117+M117</f>
        <v>229000</v>
      </c>
      <c r="P117" s="106"/>
      <c r="Q117" s="18"/>
      <c r="R117" s="8"/>
    </row>
    <row r="118" spans="1:18" ht="25.5">
      <c r="A118" s="27" t="s">
        <v>57</v>
      </c>
      <c r="B118" s="53"/>
      <c r="C118" s="53"/>
      <c r="D118" s="53"/>
      <c r="E118" s="53"/>
      <c r="F118" s="54" t="s">
        <v>37</v>
      </c>
      <c r="G118" s="55" t="s">
        <v>0</v>
      </c>
      <c r="H118" s="93" t="s">
        <v>169</v>
      </c>
      <c r="I118" s="55" t="s">
        <v>88</v>
      </c>
      <c r="J118" s="58">
        <v>223</v>
      </c>
      <c r="K118" s="56"/>
      <c r="L118" s="56"/>
      <c r="M118" s="56">
        <v>229000</v>
      </c>
      <c r="N118" s="56">
        <v>227572</v>
      </c>
      <c r="O118" s="75">
        <f>M118-N118</f>
        <v>1428</v>
      </c>
      <c r="P118" s="106"/>
      <c r="Q118" s="18"/>
      <c r="R118" s="8"/>
    </row>
    <row r="119" spans="1:18" ht="25.5" hidden="1">
      <c r="A119" s="27" t="s">
        <v>58</v>
      </c>
      <c r="B119" s="53"/>
      <c r="C119" s="53"/>
      <c r="D119" s="53"/>
      <c r="E119" s="53"/>
      <c r="F119" s="54" t="s">
        <v>37</v>
      </c>
      <c r="G119" s="55" t="s">
        <v>0</v>
      </c>
      <c r="H119" s="93" t="s">
        <v>169</v>
      </c>
      <c r="I119" s="55" t="s">
        <v>55</v>
      </c>
      <c r="J119" s="56"/>
      <c r="K119" s="56"/>
      <c r="L119" s="56"/>
      <c r="M119" s="56"/>
      <c r="N119" s="56"/>
      <c r="O119" s="75">
        <f>N119+M119</f>
        <v>0</v>
      </c>
      <c r="P119" s="106"/>
      <c r="Q119" s="18"/>
      <c r="R119" s="8"/>
    </row>
    <row r="120" spans="1:18" ht="13.5" customHeight="1">
      <c r="A120" s="27" t="s">
        <v>79</v>
      </c>
      <c r="B120" s="53"/>
      <c r="C120" s="53"/>
      <c r="D120" s="53"/>
      <c r="E120" s="53"/>
      <c r="F120" s="54" t="s">
        <v>37</v>
      </c>
      <c r="G120" s="55" t="s">
        <v>0</v>
      </c>
      <c r="H120" s="93" t="s">
        <v>169</v>
      </c>
      <c r="I120" s="55" t="s">
        <v>88</v>
      </c>
      <c r="J120" s="80">
        <v>225</v>
      </c>
      <c r="K120" s="56"/>
      <c r="L120" s="56"/>
      <c r="M120" s="56">
        <v>197000</v>
      </c>
      <c r="N120" s="56">
        <v>149729.43</v>
      </c>
      <c r="O120" s="75">
        <f>M120-N120</f>
        <v>47270.57000000001</v>
      </c>
      <c r="P120" s="106"/>
      <c r="Q120" s="18"/>
      <c r="R120" s="8"/>
    </row>
    <row r="121" spans="1:18" ht="12.75">
      <c r="A121" s="26" t="s">
        <v>86</v>
      </c>
      <c r="B121" s="53"/>
      <c r="C121" s="53"/>
      <c r="D121" s="53"/>
      <c r="E121" s="53"/>
      <c r="F121" s="54" t="s">
        <v>37</v>
      </c>
      <c r="G121" s="55" t="s">
        <v>0</v>
      </c>
      <c r="H121" s="93" t="s">
        <v>169</v>
      </c>
      <c r="I121" s="55" t="s">
        <v>88</v>
      </c>
      <c r="J121" s="58" t="s">
        <v>82</v>
      </c>
      <c r="K121" s="56"/>
      <c r="L121" s="56"/>
      <c r="M121" s="56">
        <v>31000</v>
      </c>
      <c r="N121" s="56">
        <v>30782.91</v>
      </c>
      <c r="O121" s="75">
        <f>M121-N121</f>
        <v>217.09000000000015</v>
      </c>
      <c r="P121" s="106"/>
      <c r="Q121" s="18"/>
      <c r="R121" s="8"/>
    </row>
    <row r="122" spans="1:18" ht="12.75">
      <c r="A122" s="62" t="s">
        <v>62</v>
      </c>
      <c r="B122" s="53"/>
      <c r="C122" s="53"/>
      <c r="D122" s="53"/>
      <c r="E122" s="53"/>
      <c r="F122" s="54" t="s">
        <v>37</v>
      </c>
      <c r="G122" s="55" t="s">
        <v>0</v>
      </c>
      <c r="H122" s="93" t="s">
        <v>170</v>
      </c>
      <c r="I122" s="55"/>
      <c r="J122" s="58"/>
      <c r="K122" s="56">
        <f>K123</f>
        <v>0</v>
      </c>
      <c r="L122" s="56"/>
      <c r="M122" s="56"/>
      <c r="N122" s="56"/>
      <c r="O122" s="75">
        <f>N122+M122</f>
        <v>0</v>
      </c>
      <c r="P122" s="106"/>
      <c r="Q122" s="18"/>
      <c r="R122" s="8"/>
    </row>
    <row r="123" spans="1:18" ht="25.5">
      <c r="A123" s="27" t="s">
        <v>57</v>
      </c>
      <c r="B123" s="53"/>
      <c r="C123" s="53"/>
      <c r="D123" s="53"/>
      <c r="E123" s="53"/>
      <c r="F123" s="54" t="s">
        <v>37</v>
      </c>
      <c r="G123" s="55" t="s">
        <v>0</v>
      </c>
      <c r="H123" s="93" t="s">
        <v>170</v>
      </c>
      <c r="I123" s="55" t="s">
        <v>54</v>
      </c>
      <c r="J123" s="58"/>
      <c r="K123" s="56"/>
      <c r="L123" s="56"/>
      <c r="M123" s="56"/>
      <c r="N123" s="56"/>
      <c r="O123" s="75">
        <f>N123+M123</f>
        <v>0</v>
      </c>
      <c r="P123" s="106"/>
      <c r="Q123" s="18"/>
      <c r="R123" s="8"/>
    </row>
    <row r="124" spans="1:18" ht="25.5">
      <c r="A124" s="27" t="s">
        <v>58</v>
      </c>
      <c r="B124" s="53"/>
      <c r="C124" s="53"/>
      <c r="D124" s="53"/>
      <c r="E124" s="53"/>
      <c r="F124" s="54" t="s">
        <v>37</v>
      </c>
      <c r="G124" s="55" t="s">
        <v>0</v>
      </c>
      <c r="H124" s="93" t="s">
        <v>170</v>
      </c>
      <c r="I124" s="55" t="s">
        <v>55</v>
      </c>
      <c r="J124" s="58"/>
      <c r="K124" s="56"/>
      <c r="L124" s="56"/>
      <c r="M124" s="56"/>
      <c r="N124" s="56"/>
      <c r="O124" s="75">
        <f>N124+M124</f>
        <v>0</v>
      </c>
      <c r="P124" s="106"/>
      <c r="Q124" s="18"/>
      <c r="R124" s="8"/>
    </row>
    <row r="125" spans="1:18" ht="16.5" customHeight="1">
      <c r="A125" s="27" t="s">
        <v>86</v>
      </c>
      <c r="B125" s="53"/>
      <c r="C125" s="53"/>
      <c r="D125" s="53"/>
      <c r="E125" s="53"/>
      <c r="F125" s="54" t="s">
        <v>37</v>
      </c>
      <c r="G125" s="55" t="s">
        <v>0</v>
      </c>
      <c r="H125" s="93" t="s">
        <v>170</v>
      </c>
      <c r="I125" s="55" t="s">
        <v>88</v>
      </c>
      <c r="J125" s="58" t="s">
        <v>81</v>
      </c>
      <c r="K125" s="56"/>
      <c r="L125" s="56"/>
      <c r="M125" s="56"/>
      <c r="N125" s="56"/>
      <c r="O125" s="75">
        <f>N125+M125</f>
        <v>0</v>
      </c>
      <c r="P125" s="106"/>
      <c r="Q125" s="18"/>
      <c r="R125" s="8"/>
    </row>
    <row r="126" spans="1:18" ht="12" customHeight="1">
      <c r="A126" s="27" t="s">
        <v>146</v>
      </c>
      <c r="B126" s="53"/>
      <c r="C126" s="53"/>
      <c r="D126" s="53"/>
      <c r="E126" s="53"/>
      <c r="F126" s="54" t="s">
        <v>37</v>
      </c>
      <c r="G126" s="55" t="s">
        <v>0</v>
      </c>
      <c r="H126" s="93" t="s">
        <v>171</v>
      </c>
      <c r="I126" s="55"/>
      <c r="J126" s="58"/>
      <c r="K126" s="56"/>
      <c r="L126" s="56"/>
      <c r="M126" s="56">
        <v>15000</v>
      </c>
      <c r="N126" s="56"/>
      <c r="O126" s="75">
        <f>N126+M126</f>
        <v>15000</v>
      </c>
      <c r="P126" s="106"/>
      <c r="Q126" s="18"/>
      <c r="R126" s="8"/>
    </row>
    <row r="127" spans="1:18" ht="26.25" customHeight="1">
      <c r="A127" s="27" t="s">
        <v>58</v>
      </c>
      <c r="B127" s="53"/>
      <c r="C127" s="53"/>
      <c r="D127" s="53"/>
      <c r="E127" s="53"/>
      <c r="F127" s="54" t="s">
        <v>37</v>
      </c>
      <c r="G127" s="55" t="s">
        <v>0</v>
      </c>
      <c r="H127" s="93" t="s">
        <v>171</v>
      </c>
      <c r="I127" s="55" t="s">
        <v>54</v>
      </c>
      <c r="J127" s="58"/>
      <c r="K127" s="56"/>
      <c r="L127" s="56"/>
      <c r="M127" s="56">
        <v>15000</v>
      </c>
      <c r="N127" s="56"/>
      <c r="O127" s="75">
        <v>15000</v>
      </c>
      <c r="P127" s="106"/>
      <c r="Q127" s="18"/>
      <c r="R127" s="8"/>
    </row>
    <row r="128" spans="1:18" ht="16.5" customHeight="1">
      <c r="A128" s="27" t="s">
        <v>86</v>
      </c>
      <c r="B128" s="53"/>
      <c r="C128" s="53"/>
      <c r="D128" s="53"/>
      <c r="E128" s="53"/>
      <c r="F128" s="54" t="s">
        <v>37</v>
      </c>
      <c r="G128" s="55" t="s">
        <v>0</v>
      </c>
      <c r="H128" s="93" t="s">
        <v>171</v>
      </c>
      <c r="I128" s="55" t="s">
        <v>88</v>
      </c>
      <c r="J128" s="58" t="s">
        <v>81</v>
      </c>
      <c r="K128" s="56"/>
      <c r="L128" s="56"/>
      <c r="M128" s="56">
        <v>15000</v>
      </c>
      <c r="N128" s="56"/>
      <c r="O128" s="75">
        <v>15000</v>
      </c>
      <c r="P128" s="106"/>
      <c r="Q128" s="18"/>
      <c r="R128" s="8"/>
    </row>
    <row r="129" spans="1:18" ht="12.75">
      <c r="A129" s="62" t="s">
        <v>142</v>
      </c>
      <c r="B129" s="53"/>
      <c r="C129" s="53"/>
      <c r="D129" s="53"/>
      <c r="E129" s="53"/>
      <c r="F129" s="54" t="s">
        <v>37</v>
      </c>
      <c r="G129" s="55" t="s">
        <v>0</v>
      </c>
      <c r="H129" s="93" t="s">
        <v>172</v>
      </c>
      <c r="I129" s="55"/>
      <c r="J129" s="58"/>
      <c r="K129" s="56">
        <f>K130</f>
        <v>0</v>
      </c>
      <c r="L129" s="56"/>
      <c r="M129" s="56">
        <f>M130</f>
        <v>479408</v>
      </c>
      <c r="N129" s="56">
        <f>N130</f>
        <v>474985.34</v>
      </c>
      <c r="O129" s="75">
        <f aca="true" t="shared" si="13" ref="O129:O160">M129-N129</f>
        <v>4422.659999999974</v>
      </c>
      <c r="P129" s="106"/>
      <c r="Q129" s="18"/>
      <c r="R129" s="8"/>
    </row>
    <row r="130" spans="1:18" ht="25.5">
      <c r="A130" s="27" t="s">
        <v>57</v>
      </c>
      <c r="B130" s="53"/>
      <c r="C130" s="53"/>
      <c r="D130" s="53"/>
      <c r="E130" s="53"/>
      <c r="F130" s="54" t="s">
        <v>37</v>
      </c>
      <c r="G130" s="55" t="s">
        <v>0</v>
      </c>
      <c r="H130" s="93" t="s">
        <v>172</v>
      </c>
      <c r="I130" s="55" t="s">
        <v>54</v>
      </c>
      <c r="J130" s="58"/>
      <c r="K130" s="56"/>
      <c r="L130" s="56"/>
      <c r="M130" s="56">
        <f>M131</f>
        <v>479408</v>
      </c>
      <c r="N130" s="56">
        <v>474985.34</v>
      </c>
      <c r="O130" s="75">
        <f t="shared" si="13"/>
        <v>4422.659999999974</v>
      </c>
      <c r="P130" s="106"/>
      <c r="Q130" s="18"/>
      <c r="R130" s="8"/>
    </row>
    <row r="131" spans="1:18" ht="25.5">
      <c r="A131" s="27" t="s">
        <v>58</v>
      </c>
      <c r="B131" s="53"/>
      <c r="C131" s="53"/>
      <c r="D131" s="53"/>
      <c r="E131" s="53"/>
      <c r="F131" s="54" t="s">
        <v>37</v>
      </c>
      <c r="G131" s="55" t="s">
        <v>0</v>
      </c>
      <c r="H131" s="93" t="s">
        <v>172</v>
      </c>
      <c r="I131" s="55" t="s">
        <v>55</v>
      </c>
      <c r="J131" s="56"/>
      <c r="K131" s="56"/>
      <c r="L131" s="56"/>
      <c r="M131" s="56">
        <v>479408</v>
      </c>
      <c r="N131" s="56">
        <v>474985.34</v>
      </c>
      <c r="O131" s="75">
        <f t="shared" si="13"/>
        <v>4422.659999999974</v>
      </c>
      <c r="P131" s="106"/>
      <c r="Q131" s="18"/>
      <c r="R131" s="8"/>
    </row>
    <row r="132" spans="1:18" ht="12.75">
      <c r="A132" s="26" t="s">
        <v>92</v>
      </c>
      <c r="B132" s="53"/>
      <c r="C132" s="53"/>
      <c r="D132" s="53"/>
      <c r="E132" s="53"/>
      <c r="F132" s="54" t="s">
        <v>37</v>
      </c>
      <c r="G132" s="55" t="s">
        <v>0</v>
      </c>
      <c r="H132" s="93" t="s">
        <v>172</v>
      </c>
      <c r="I132" s="55" t="s">
        <v>88</v>
      </c>
      <c r="J132" s="58">
        <v>225</v>
      </c>
      <c r="K132" s="53"/>
      <c r="L132" s="53"/>
      <c r="M132" s="56">
        <v>216408</v>
      </c>
      <c r="N132" s="56">
        <v>211985.34</v>
      </c>
      <c r="O132" s="75">
        <f t="shared" si="13"/>
        <v>4422.6600000000035</v>
      </c>
      <c r="P132" s="106"/>
      <c r="Q132" s="18"/>
      <c r="R132" s="8"/>
    </row>
    <row r="133" spans="1:18" ht="12.75">
      <c r="A133" s="27" t="s">
        <v>86</v>
      </c>
      <c r="B133" s="53"/>
      <c r="C133" s="53"/>
      <c r="D133" s="53"/>
      <c r="E133" s="53"/>
      <c r="F133" s="54" t="s">
        <v>37</v>
      </c>
      <c r="G133" s="55" t="s">
        <v>0</v>
      </c>
      <c r="H133" s="93" t="s">
        <v>172</v>
      </c>
      <c r="I133" s="55" t="s">
        <v>88</v>
      </c>
      <c r="J133" s="58" t="s">
        <v>82</v>
      </c>
      <c r="K133" s="53"/>
      <c r="L133" s="53"/>
      <c r="M133" s="56">
        <v>65000</v>
      </c>
      <c r="N133" s="56">
        <v>65000</v>
      </c>
      <c r="O133" s="75">
        <f>M133-N133</f>
        <v>0</v>
      </c>
      <c r="P133" s="106"/>
      <c r="Q133" s="18"/>
      <c r="R133" s="8"/>
    </row>
    <row r="134" spans="1:18" ht="12.75">
      <c r="A134" s="27" t="s">
        <v>107</v>
      </c>
      <c r="B134" s="53"/>
      <c r="C134" s="53"/>
      <c r="D134" s="53"/>
      <c r="E134" s="53"/>
      <c r="F134" s="54" t="s">
        <v>37</v>
      </c>
      <c r="G134" s="55" t="s">
        <v>0</v>
      </c>
      <c r="H134" s="93" t="s">
        <v>172</v>
      </c>
      <c r="I134" s="55" t="s">
        <v>88</v>
      </c>
      <c r="J134" s="58" t="s">
        <v>108</v>
      </c>
      <c r="K134" s="53"/>
      <c r="L134" s="53"/>
      <c r="M134" s="56">
        <v>198000</v>
      </c>
      <c r="N134" s="56">
        <v>198000</v>
      </c>
      <c r="O134" s="75">
        <f>M134-N134</f>
        <v>0</v>
      </c>
      <c r="P134" s="106"/>
      <c r="Q134" s="18"/>
      <c r="R134" s="8"/>
    </row>
    <row r="135" spans="1:18" ht="51">
      <c r="A135" s="108" t="s">
        <v>147</v>
      </c>
      <c r="B135" s="50"/>
      <c r="C135" s="50"/>
      <c r="D135" s="50"/>
      <c r="E135" s="50"/>
      <c r="F135" s="47" t="s">
        <v>37</v>
      </c>
      <c r="G135" s="51" t="s">
        <v>149</v>
      </c>
      <c r="H135" s="110" t="s">
        <v>153</v>
      </c>
      <c r="I135" s="51"/>
      <c r="J135" s="59"/>
      <c r="K135" s="50"/>
      <c r="L135" s="50"/>
      <c r="M135" s="52">
        <v>359600</v>
      </c>
      <c r="N135" s="52">
        <v>359600</v>
      </c>
      <c r="O135" s="105">
        <f>M135-N135</f>
        <v>0</v>
      </c>
      <c r="P135" s="18"/>
      <c r="Q135" s="18"/>
      <c r="R135" s="8"/>
    </row>
    <row r="136" spans="1:18" s="2" customFormat="1" ht="12.75">
      <c r="A136" s="108" t="s">
        <v>148</v>
      </c>
      <c r="B136" s="50"/>
      <c r="C136" s="50"/>
      <c r="D136" s="50"/>
      <c r="E136" s="50"/>
      <c r="F136" s="47" t="s">
        <v>37</v>
      </c>
      <c r="G136" s="51" t="s">
        <v>150</v>
      </c>
      <c r="H136" s="115" t="s">
        <v>173</v>
      </c>
      <c r="I136" s="51" t="s">
        <v>27</v>
      </c>
      <c r="J136" s="59"/>
      <c r="K136" s="50"/>
      <c r="L136" s="50"/>
      <c r="M136" s="52">
        <v>159600</v>
      </c>
      <c r="N136" s="52">
        <v>159600</v>
      </c>
      <c r="O136" s="105"/>
      <c r="P136" s="17"/>
      <c r="Q136" s="17"/>
      <c r="R136" s="7"/>
    </row>
    <row r="137" spans="1:18" ht="25.5">
      <c r="A137" s="102" t="s">
        <v>183</v>
      </c>
      <c r="B137" s="53"/>
      <c r="C137" s="53"/>
      <c r="D137" s="53"/>
      <c r="E137" s="53"/>
      <c r="F137" s="54" t="s">
        <v>37</v>
      </c>
      <c r="G137" s="55" t="s">
        <v>150</v>
      </c>
      <c r="H137" s="110" t="s">
        <v>173</v>
      </c>
      <c r="I137" s="55" t="s">
        <v>46</v>
      </c>
      <c r="J137" s="58" t="s">
        <v>151</v>
      </c>
      <c r="K137" s="53"/>
      <c r="L137" s="53"/>
      <c r="M137" s="56">
        <v>159600</v>
      </c>
      <c r="N137" s="56">
        <v>159600</v>
      </c>
      <c r="O137" s="75"/>
      <c r="P137" s="18"/>
      <c r="Q137" s="18"/>
      <c r="R137" s="8"/>
    </row>
    <row r="138" spans="1:18" s="2" customFormat="1" ht="12.75">
      <c r="A138" s="108" t="s">
        <v>148</v>
      </c>
      <c r="B138" s="50"/>
      <c r="C138" s="50"/>
      <c r="D138" s="50"/>
      <c r="E138" s="50"/>
      <c r="F138" s="47" t="s">
        <v>37</v>
      </c>
      <c r="G138" s="51" t="s">
        <v>185</v>
      </c>
      <c r="H138" s="114" t="s">
        <v>173</v>
      </c>
      <c r="I138" s="51" t="s">
        <v>46</v>
      </c>
      <c r="J138" s="59"/>
      <c r="K138" s="50"/>
      <c r="L138" s="50"/>
      <c r="M138" s="52">
        <v>200000</v>
      </c>
      <c r="N138" s="52">
        <v>200000</v>
      </c>
      <c r="O138" s="105"/>
      <c r="P138" s="17"/>
      <c r="Q138" s="17"/>
      <c r="R138" s="7"/>
    </row>
    <row r="139" spans="1:18" s="2" customFormat="1" ht="12.75" hidden="1">
      <c r="A139" s="107" t="s">
        <v>44</v>
      </c>
      <c r="B139" s="50">
        <v>11</v>
      </c>
      <c r="C139" s="50">
        <v>200</v>
      </c>
      <c r="D139" s="50"/>
      <c r="E139" s="50"/>
      <c r="F139" s="47" t="s">
        <v>37</v>
      </c>
      <c r="G139" s="51" t="s">
        <v>95</v>
      </c>
      <c r="H139" s="51"/>
      <c r="I139" s="51"/>
      <c r="J139" s="59"/>
      <c r="K139" s="52">
        <f>K141</f>
        <v>126278.12</v>
      </c>
      <c r="L139" s="52"/>
      <c r="M139" s="52">
        <f>M141</f>
        <v>1352530</v>
      </c>
      <c r="N139" s="52">
        <f>N141</f>
        <v>1132301.54</v>
      </c>
      <c r="O139" s="74">
        <f t="shared" si="13"/>
        <v>220228.45999999996</v>
      </c>
      <c r="P139" s="17"/>
      <c r="Q139" s="17"/>
      <c r="R139" s="7"/>
    </row>
    <row r="140" spans="1:18" ht="28.5" customHeight="1">
      <c r="A140" s="113" t="s">
        <v>184</v>
      </c>
      <c r="B140" s="53"/>
      <c r="C140" s="53"/>
      <c r="D140" s="53"/>
      <c r="E140" s="53"/>
      <c r="F140" s="54" t="s">
        <v>37</v>
      </c>
      <c r="G140" s="55" t="s">
        <v>185</v>
      </c>
      <c r="H140" s="55" t="s">
        <v>173</v>
      </c>
      <c r="I140" s="55" t="s">
        <v>46</v>
      </c>
      <c r="J140" s="58" t="s">
        <v>151</v>
      </c>
      <c r="K140" s="56"/>
      <c r="L140" s="56"/>
      <c r="M140" s="56">
        <v>200000</v>
      </c>
      <c r="N140" s="56">
        <v>200000</v>
      </c>
      <c r="O140" s="75"/>
      <c r="P140" s="18"/>
      <c r="Q140" s="18"/>
      <c r="R140" s="8"/>
    </row>
    <row r="141" spans="1:18" s="4" customFormat="1" ht="12.75">
      <c r="A141" s="45" t="s">
        <v>1</v>
      </c>
      <c r="B141" s="46">
        <v>3944191</v>
      </c>
      <c r="C141" s="46">
        <v>5111016</v>
      </c>
      <c r="D141" s="46">
        <v>4951016</v>
      </c>
      <c r="E141" s="46">
        <v>4295404</v>
      </c>
      <c r="F141" s="64" t="s">
        <v>37</v>
      </c>
      <c r="G141" s="48" t="s">
        <v>32</v>
      </c>
      <c r="H141" s="48"/>
      <c r="I141" s="48"/>
      <c r="J141" s="63"/>
      <c r="K141" s="49">
        <f>K144</f>
        <v>126278.12</v>
      </c>
      <c r="L141" s="49"/>
      <c r="M141" s="49">
        <f>M142</f>
        <v>1352530</v>
      </c>
      <c r="N141" s="49">
        <f>N142</f>
        <v>1132301.54</v>
      </c>
      <c r="O141" s="74">
        <f t="shared" si="13"/>
        <v>220228.45999999996</v>
      </c>
      <c r="P141" s="19"/>
      <c r="Q141" s="19"/>
      <c r="R141" s="9"/>
    </row>
    <row r="142" spans="1:18" s="6" customFormat="1" ht="38.25">
      <c r="A142" s="26" t="s">
        <v>128</v>
      </c>
      <c r="B142" s="53"/>
      <c r="C142" s="53"/>
      <c r="D142" s="53"/>
      <c r="E142" s="53"/>
      <c r="F142" s="54" t="s">
        <v>37</v>
      </c>
      <c r="G142" s="55" t="s">
        <v>32</v>
      </c>
      <c r="H142" s="111" t="s">
        <v>176</v>
      </c>
      <c r="I142" s="55"/>
      <c r="J142" s="58"/>
      <c r="K142" s="56"/>
      <c r="L142" s="56"/>
      <c r="M142" s="56">
        <f>M143+M172</f>
        <v>1352530</v>
      </c>
      <c r="N142" s="56">
        <f>N143+N172</f>
        <v>1132301.54</v>
      </c>
      <c r="O142" s="75">
        <f t="shared" si="13"/>
        <v>220228.45999999996</v>
      </c>
      <c r="P142" s="18"/>
      <c r="Q142" s="18"/>
      <c r="R142" s="10"/>
    </row>
    <row r="143" spans="1:18" s="6" customFormat="1" ht="12.75">
      <c r="A143" s="26" t="s">
        <v>63</v>
      </c>
      <c r="B143" s="53"/>
      <c r="C143" s="53"/>
      <c r="D143" s="53"/>
      <c r="E143" s="53"/>
      <c r="F143" s="54" t="s">
        <v>37</v>
      </c>
      <c r="G143" s="55" t="s">
        <v>32</v>
      </c>
      <c r="H143" s="111" t="s">
        <v>175</v>
      </c>
      <c r="I143" s="55"/>
      <c r="J143" s="58"/>
      <c r="K143" s="56"/>
      <c r="L143" s="56"/>
      <c r="M143" s="56">
        <f>M144</f>
        <v>1326120</v>
      </c>
      <c r="N143" s="56">
        <f>N144</f>
        <v>1117496.54</v>
      </c>
      <c r="O143" s="75">
        <f t="shared" si="13"/>
        <v>208623.45999999996</v>
      </c>
      <c r="P143" s="18"/>
      <c r="Q143" s="18"/>
      <c r="R143" s="10"/>
    </row>
    <row r="144" spans="1:18" s="5" customFormat="1" ht="25.5">
      <c r="A144" s="65" t="s">
        <v>64</v>
      </c>
      <c r="B144" s="66">
        <v>1547280</v>
      </c>
      <c r="C144" s="66">
        <v>2189360</v>
      </c>
      <c r="D144" s="66">
        <v>1989360</v>
      </c>
      <c r="E144" s="66">
        <v>1642000</v>
      </c>
      <c r="F144" s="67" t="s">
        <v>37</v>
      </c>
      <c r="G144" s="68" t="s">
        <v>32</v>
      </c>
      <c r="H144" s="111" t="s">
        <v>174</v>
      </c>
      <c r="I144" s="68"/>
      <c r="J144" s="69"/>
      <c r="K144" s="70">
        <f>K145</f>
        <v>126278.12</v>
      </c>
      <c r="L144" s="70"/>
      <c r="M144" s="70">
        <f>M145+M149+M159</f>
        <v>1326120</v>
      </c>
      <c r="N144" s="70">
        <f>N145+N149+N159</f>
        <v>1117496.54</v>
      </c>
      <c r="O144" s="75">
        <f t="shared" si="13"/>
        <v>208623.45999999996</v>
      </c>
      <c r="P144" s="20"/>
      <c r="Q144" s="20"/>
      <c r="R144" s="11"/>
    </row>
    <row r="145" spans="1:18" s="5" customFormat="1" ht="51">
      <c r="A145" s="26" t="s">
        <v>49</v>
      </c>
      <c r="B145" s="66">
        <v>1547280</v>
      </c>
      <c r="C145" s="66">
        <v>2189360</v>
      </c>
      <c r="D145" s="66">
        <v>1989360</v>
      </c>
      <c r="E145" s="66">
        <v>1642000</v>
      </c>
      <c r="F145" s="67" t="s">
        <v>37</v>
      </c>
      <c r="G145" s="68" t="s">
        <v>32</v>
      </c>
      <c r="H145" s="111" t="s">
        <v>174</v>
      </c>
      <c r="I145" s="68" t="s">
        <v>47</v>
      </c>
      <c r="J145" s="70"/>
      <c r="K145" s="66">
        <v>126278.12</v>
      </c>
      <c r="L145" s="66"/>
      <c r="M145" s="70">
        <f>M146</f>
        <v>913920</v>
      </c>
      <c r="N145" s="70">
        <f>N146</f>
        <v>875595.53</v>
      </c>
      <c r="O145" s="75">
        <f t="shared" si="13"/>
        <v>38324.46999999997</v>
      </c>
      <c r="P145" s="20"/>
      <c r="Q145" s="20"/>
      <c r="R145" s="11"/>
    </row>
    <row r="146" spans="1:18" s="5" customFormat="1" ht="25.5">
      <c r="A146" s="26" t="s">
        <v>50</v>
      </c>
      <c r="B146" s="66"/>
      <c r="C146" s="66"/>
      <c r="D146" s="66"/>
      <c r="E146" s="66"/>
      <c r="F146" s="67" t="s">
        <v>37</v>
      </c>
      <c r="G146" s="68" t="s">
        <v>32</v>
      </c>
      <c r="H146" s="111" t="s">
        <v>174</v>
      </c>
      <c r="I146" s="68" t="s">
        <v>96</v>
      </c>
      <c r="J146" s="70"/>
      <c r="K146" s="66"/>
      <c r="L146" s="66"/>
      <c r="M146" s="70">
        <f>M147+M148</f>
        <v>913920</v>
      </c>
      <c r="N146" s="70">
        <f>N147+N148</f>
        <v>875595.53</v>
      </c>
      <c r="O146" s="75">
        <f t="shared" si="13"/>
        <v>38324.46999999997</v>
      </c>
      <c r="P146" s="20"/>
      <c r="Q146" s="20"/>
      <c r="R146" s="11"/>
    </row>
    <row r="147" spans="1:18" s="5" customFormat="1" ht="12.75">
      <c r="A147" s="26" t="s">
        <v>75</v>
      </c>
      <c r="B147" s="66"/>
      <c r="C147" s="66"/>
      <c r="D147" s="66"/>
      <c r="E147" s="66"/>
      <c r="F147" s="67" t="s">
        <v>37</v>
      </c>
      <c r="G147" s="68" t="s">
        <v>32</v>
      </c>
      <c r="H147" s="111" t="s">
        <v>174</v>
      </c>
      <c r="I147" s="68" t="s">
        <v>97</v>
      </c>
      <c r="J147" s="69">
        <v>211</v>
      </c>
      <c r="K147" s="66"/>
      <c r="L147" s="66"/>
      <c r="M147" s="70">
        <v>689452</v>
      </c>
      <c r="N147" s="70">
        <v>667467.23</v>
      </c>
      <c r="O147" s="75">
        <f t="shared" si="13"/>
        <v>21984.77000000002</v>
      </c>
      <c r="P147" s="20"/>
      <c r="Q147" s="20"/>
      <c r="R147" s="11"/>
    </row>
    <row r="148" spans="1:18" s="5" customFormat="1" ht="12.75">
      <c r="A148" s="26" t="s">
        <v>85</v>
      </c>
      <c r="B148" s="66"/>
      <c r="C148" s="66"/>
      <c r="D148" s="66"/>
      <c r="E148" s="66"/>
      <c r="F148" s="67" t="s">
        <v>37</v>
      </c>
      <c r="G148" s="68" t="s">
        <v>32</v>
      </c>
      <c r="H148" s="111" t="s">
        <v>174</v>
      </c>
      <c r="I148" s="68" t="s">
        <v>97</v>
      </c>
      <c r="J148" s="69" t="s">
        <v>76</v>
      </c>
      <c r="K148" s="66"/>
      <c r="L148" s="66"/>
      <c r="M148" s="70">
        <v>224468</v>
      </c>
      <c r="N148" s="70">
        <v>208128.3</v>
      </c>
      <c r="O148" s="75">
        <f t="shared" si="13"/>
        <v>16339.700000000012</v>
      </c>
      <c r="P148" s="20"/>
      <c r="Q148" s="20"/>
      <c r="R148" s="11"/>
    </row>
    <row r="149" spans="1:18" s="5" customFormat="1" ht="25.5">
      <c r="A149" s="27" t="s">
        <v>57</v>
      </c>
      <c r="B149" s="66"/>
      <c r="C149" s="66"/>
      <c r="D149" s="66"/>
      <c r="E149" s="66"/>
      <c r="F149" s="67" t="s">
        <v>37</v>
      </c>
      <c r="G149" s="68" t="s">
        <v>32</v>
      </c>
      <c r="H149" s="111" t="s">
        <v>174</v>
      </c>
      <c r="I149" s="68" t="s">
        <v>54</v>
      </c>
      <c r="J149" s="69"/>
      <c r="K149" s="66"/>
      <c r="L149" s="66"/>
      <c r="M149" s="70">
        <f>M150</f>
        <v>409200</v>
      </c>
      <c r="N149" s="70">
        <f>N150</f>
        <v>241897.88</v>
      </c>
      <c r="O149" s="75">
        <f t="shared" si="13"/>
        <v>167302.12</v>
      </c>
      <c r="P149" s="20"/>
      <c r="Q149" s="20"/>
      <c r="R149" s="11"/>
    </row>
    <row r="150" spans="1:18" s="5" customFormat="1" ht="25.5">
      <c r="A150" s="27" t="s">
        <v>58</v>
      </c>
      <c r="B150" s="66"/>
      <c r="C150" s="66"/>
      <c r="D150" s="66"/>
      <c r="E150" s="66"/>
      <c r="F150" s="67" t="s">
        <v>37</v>
      </c>
      <c r="G150" s="68" t="s">
        <v>32</v>
      </c>
      <c r="H150" s="111" t="s">
        <v>174</v>
      </c>
      <c r="I150" s="68" t="s">
        <v>55</v>
      </c>
      <c r="J150" s="69"/>
      <c r="K150" s="66"/>
      <c r="L150" s="66"/>
      <c r="M150" s="70">
        <f>SUM(M151:M158)</f>
        <v>409200</v>
      </c>
      <c r="N150" s="70">
        <v>241897.88</v>
      </c>
      <c r="O150" s="70">
        <f t="shared" si="13"/>
        <v>167302.12</v>
      </c>
      <c r="P150" s="20"/>
      <c r="Q150" s="20"/>
      <c r="R150" s="11"/>
    </row>
    <row r="151" spans="1:18" ht="12.75">
      <c r="A151" s="27" t="s">
        <v>132</v>
      </c>
      <c r="B151" s="53"/>
      <c r="C151" s="53"/>
      <c r="D151" s="53"/>
      <c r="E151" s="53"/>
      <c r="F151" s="67" t="s">
        <v>37</v>
      </c>
      <c r="G151" s="68" t="s">
        <v>32</v>
      </c>
      <c r="H151" s="111" t="s">
        <v>174</v>
      </c>
      <c r="I151" s="55" t="s">
        <v>93</v>
      </c>
      <c r="J151" s="58" t="s">
        <v>78</v>
      </c>
      <c r="K151" s="53"/>
      <c r="L151" s="53"/>
      <c r="M151" s="56">
        <v>4100</v>
      </c>
      <c r="N151" s="56">
        <v>1126.84</v>
      </c>
      <c r="O151" s="75">
        <f t="shared" si="13"/>
        <v>2973.16</v>
      </c>
      <c r="P151" s="18"/>
      <c r="Q151" s="18"/>
      <c r="R151" s="8"/>
    </row>
    <row r="152" spans="1:18" ht="11.25" customHeight="1">
      <c r="A152" s="27" t="s">
        <v>132</v>
      </c>
      <c r="B152" s="53"/>
      <c r="C152" s="53"/>
      <c r="D152" s="53"/>
      <c r="E152" s="53"/>
      <c r="F152" s="67" t="s">
        <v>37</v>
      </c>
      <c r="G152" s="68" t="s">
        <v>32</v>
      </c>
      <c r="H152" s="111" t="s">
        <v>174</v>
      </c>
      <c r="I152" s="55" t="s">
        <v>93</v>
      </c>
      <c r="J152" s="58" t="s">
        <v>82</v>
      </c>
      <c r="K152" s="53"/>
      <c r="L152" s="53"/>
      <c r="M152" s="56">
        <v>4600</v>
      </c>
      <c r="N152" s="56">
        <v>4600</v>
      </c>
      <c r="O152" s="75">
        <f t="shared" si="13"/>
        <v>0</v>
      </c>
      <c r="P152" s="18"/>
      <c r="Q152" s="18"/>
      <c r="R152" s="8"/>
    </row>
    <row r="153" spans="1:18" ht="12.75" hidden="1">
      <c r="A153" s="27" t="s">
        <v>132</v>
      </c>
      <c r="B153" s="53"/>
      <c r="C153" s="53"/>
      <c r="D153" s="53"/>
      <c r="E153" s="53"/>
      <c r="F153" s="67" t="s">
        <v>37</v>
      </c>
      <c r="G153" s="68" t="s">
        <v>32</v>
      </c>
      <c r="H153" s="111" t="s">
        <v>174</v>
      </c>
      <c r="I153" s="55" t="s">
        <v>93</v>
      </c>
      <c r="J153" s="58" t="s">
        <v>108</v>
      </c>
      <c r="K153" s="53"/>
      <c r="L153" s="53"/>
      <c r="M153" s="56"/>
      <c r="N153" s="56"/>
      <c r="O153" s="75">
        <f t="shared" si="13"/>
        <v>0</v>
      </c>
      <c r="P153" s="18"/>
      <c r="Q153" s="18"/>
      <c r="R153" s="8"/>
    </row>
    <row r="154" spans="1:18" s="5" customFormat="1" ht="12.75">
      <c r="A154" s="27" t="s">
        <v>79</v>
      </c>
      <c r="B154" s="66"/>
      <c r="C154" s="66"/>
      <c r="D154" s="66"/>
      <c r="E154" s="66"/>
      <c r="F154" s="67" t="s">
        <v>37</v>
      </c>
      <c r="G154" s="68" t="s">
        <v>32</v>
      </c>
      <c r="H154" s="111" t="s">
        <v>174</v>
      </c>
      <c r="I154" s="68" t="s">
        <v>88</v>
      </c>
      <c r="J154" s="69" t="s">
        <v>80</v>
      </c>
      <c r="K154" s="66"/>
      <c r="L154" s="66"/>
      <c r="M154" s="70">
        <v>165920</v>
      </c>
      <c r="N154" s="70">
        <v>116718</v>
      </c>
      <c r="O154" s="75">
        <f t="shared" si="13"/>
        <v>49202</v>
      </c>
      <c r="P154" s="20"/>
      <c r="Q154" s="20"/>
      <c r="R154" s="11"/>
    </row>
    <row r="155" spans="1:18" s="5" customFormat="1" ht="12.75">
      <c r="A155" s="27" t="s">
        <v>111</v>
      </c>
      <c r="B155" s="66"/>
      <c r="C155" s="66"/>
      <c r="D155" s="66"/>
      <c r="E155" s="66"/>
      <c r="F155" s="67" t="s">
        <v>37</v>
      </c>
      <c r="G155" s="68" t="s">
        <v>32</v>
      </c>
      <c r="H155" s="111" t="s">
        <v>174</v>
      </c>
      <c r="I155" s="68" t="s">
        <v>88</v>
      </c>
      <c r="J155" s="69" t="s">
        <v>81</v>
      </c>
      <c r="K155" s="66"/>
      <c r="L155" s="66"/>
      <c r="M155" s="70">
        <v>134000</v>
      </c>
      <c r="N155" s="70">
        <v>114153.04</v>
      </c>
      <c r="O155" s="75">
        <f t="shared" si="13"/>
        <v>19846.960000000006</v>
      </c>
      <c r="P155" s="20"/>
      <c r="Q155" s="20"/>
      <c r="R155" s="11"/>
    </row>
    <row r="156" spans="1:18" s="5" customFormat="1" ht="12.75">
      <c r="A156" s="27" t="s">
        <v>111</v>
      </c>
      <c r="B156" s="66"/>
      <c r="C156" s="66"/>
      <c r="D156" s="66"/>
      <c r="E156" s="66"/>
      <c r="F156" s="67" t="s">
        <v>37</v>
      </c>
      <c r="G156" s="68" t="s">
        <v>32</v>
      </c>
      <c r="H156" s="111" t="s">
        <v>174</v>
      </c>
      <c r="I156" s="68" t="s">
        <v>88</v>
      </c>
      <c r="J156" s="69" t="s">
        <v>87</v>
      </c>
      <c r="K156" s="66"/>
      <c r="L156" s="66"/>
      <c r="M156" s="70">
        <v>3200</v>
      </c>
      <c r="N156" s="70"/>
      <c r="O156" s="75">
        <f t="shared" si="13"/>
        <v>3200</v>
      </c>
      <c r="P156" s="20"/>
      <c r="Q156" s="20"/>
      <c r="R156" s="11"/>
    </row>
    <row r="157" spans="1:18" s="5" customFormat="1" ht="12.75">
      <c r="A157" s="27" t="s">
        <v>107</v>
      </c>
      <c r="B157" s="66"/>
      <c r="C157" s="66"/>
      <c r="D157" s="66"/>
      <c r="E157" s="66"/>
      <c r="F157" s="67" t="s">
        <v>37</v>
      </c>
      <c r="G157" s="68" t="s">
        <v>32</v>
      </c>
      <c r="H157" s="111" t="s">
        <v>174</v>
      </c>
      <c r="I157" s="68" t="s">
        <v>88</v>
      </c>
      <c r="J157" s="69" t="s">
        <v>108</v>
      </c>
      <c r="K157" s="66"/>
      <c r="L157" s="66"/>
      <c r="M157" s="70">
        <v>97380</v>
      </c>
      <c r="N157" s="70">
        <v>5300</v>
      </c>
      <c r="O157" s="75">
        <f t="shared" si="13"/>
        <v>92080</v>
      </c>
      <c r="P157" s="20"/>
      <c r="Q157" s="20"/>
      <c r="R157" s="11"/>
    </row>
    <row r="158" spans="1:18" s="5" customFormat="1" ht="12.75">
      <c r="A158" s="27" t="s">
        <v>83</v>
      </c>
      <c r="B158" s="66"/>
      <c r="C158" s="66"/>
      <c r="D158" s="66"/>
      <c r="E158" s="66"/>
      <c r="F158" s="67" t="s">
        <v>37</v>
      </c>
      <c r="G158" s="68" t="s">
        <v>32</v>
      </c>
      <c r="H158" s="111" t="s">
        <v>174</v>
      </c>
      <c r="I158" s="68" t="s">
        <v>88</v>
      </c>
      <c r="J158" s="69" t="s">
        <v>84</v>
      </c>
      <c r="K158" s="66"/>
      <c r="L158" s="66"/>
      <c r="M158" s="70">
        <v>0</v>
      </c>
      <c r="N158" s="70"/>
      <c r="O158" s="75">
        <f t="shared" si="13"/>
        <v>0</v>
      </c>
      <c r="P158" s="20"/>
      <c r="Q158" s="20"/>
      <c r="R158" s="11"/>
    </row>
    <row r="159" spans="1:18" s="5" customFormat="1" ht="12.75">
      <c r="A159" s="65" t="s">
        <v>52</v>
      </c>
      <c r="B159" s="66"/>
      <c r="C159" s="66"/>
      <c r="D159" s="66"/>
      <c r="E159" s="66"/>
      <c r="F159" s="67" t="s">
        <v>37</v>
      </c>
      <c r="G159" s="68" t="s">
        <v>32</v>
      </c>
      <c r="H159" s="111" t="s">
        <v>174</v>
      </c>
      <c r="I159" s="68" t="s">
        <v>51</v>
      </c>
      <c r="J159" s="69"/>
      <c r="K159" s="66"/>
      <c r="L159" s="66"/>
      <c r="M159" s="70">
        <v>3000</v>
      </c>
      <c r="N159" s="70">
        <v>3.13</v>
      </c>
      <c r="O159" s="75">
        <f t="shared" si="13"/>
        <v>2996.87</v>
      </c>
      <c r="P159" s="20"/>
      <c r="Q159" s="20"/>
      <c r="R159" s="11"/>
    </row>
    <row r="160" spans="1:18" s="5" customFormat="1" ht="11.25" customHeight="1">
      <c r="A160" s="57" t="s">
        <v>59</v>
      </c>
      <c r="B160" s="66"/>
      <c r="C160" s="66"/>
      <c r="D160" s="66"/>
      <c r="E160" s="66"/>
      <c r="F160" s="67" t="s">
        <v>37</v>
      </c>
      <c r="G160" s="68" t="s">
        <v>32</v>
      </c>
      <c r="H160" s="111" t="s">
        <v>174</v>
      </c>
      <c r="I160" s="68" t="s">
        <v>56</v>
      </c>
      <c r="J160" s="69"/>
      <c r="K160" s="66"/>
      <c r="L160" s="66"/>
      <c r="M160" s="70">
        <v>3000</v>
      </c>
      <c r="N160" s="70">
        <v>3.13</v>
      </c>
      <c r="O160" s="75">
        <f t="shared" si="13"/>
        <v>2996.87</v>
      </c>
      <c r="P160" s="20"/>
      <c r="Q160" s="20"/>
      <c r="R160" s="11"/>
    </row>
    <row r="161" spans="1:18" s="5" customFormat="1" ht="25.5" hidden="1">
      <c r="A161" s="65" t="s">
        <v>73</v>
      </c>
      <c r="B161" s="66"/>
      <c r="C161" s="66"/>
      <c r="D161" s="66"/>
      <c r="E161" s="66"/>
      <c r="F161" s="67" t="s">
        <v>37</v>
      </c>
      <c r="G161" s="68" t="s">
        <v>32</v>
      </c>
      <c r="H161" s="111" t="s">
        <v>174</v>
      </c>
      <c r="I161" s="68"/>
      <c r="J161" s="70"/>
      <c r="K161" s="66"/>
      <c r="L161" s="66"/>
      <c r="M161" s="70"/>
      <c r="N161" s="70"/>
      <c r="O161" s="75">
        <f aca="true" t="shared" si="14" ref="O161:O169">N161+M161</f>
        <v>0</v>
      </c>
      <c r="P161" s="20"/>
      <c r="Q161" s="20"/>
      <c r="R161" s="11"/>
    </row>
    <row r="162" spans="1:18" s="5" customFormat="1" ht="12.75" hidden="1">
      <c r="A162" s="65" t="s">
        <v>65</v>
      </c>
      <c r="B162" s="66"/>
      <c r="C162" s="66"/>
      <c r="D162" s="66"/>
      <c r="E162" s="66"/>
      <c r="F162" s="67" t="s">
        <v>37</v>
      </c>
      <c r="G162" s="68" t="s">
        <v>32</v>
      </c>
      <c r="H162" s="111" t="s">
        <v>174</v>
      </c>
      <c r="I162" s="68" t="s">
        <v>27</v>
      </c>
      <c r="J162" s="70"/>
      <c r="K162" s="66"/>
      <c r="L162" s="66"/>
      <c r="M162" s="70"/>
      <c r="N162" s="70"/>
      <c r="O162" s="75">
        <f t="shared" si="14"/>
        <v>0</v>
      </c>
      <c r="P162" s="20"/>
      <c r="Q162" s="20"/>
      <c r="R162" s="11"/>
    </row>
    <row r="163" spans="1:18" s="5" customFormat="1" ht="12.75" hidden="1">
      <c r="A163" s="65" t="s">
        <v>44</v>
      </c>
      <c r="B163" s="66"/>
      <c r="C163" s="66"/>
      <c r="D163" s="66"/>
      <c r="E163" s="66"/>
      <c r="F163" s="67" t="s">
        <v>37</v>
      </c>
      <c r="G163" s="68" t="s">
        <v>32</v>
      </c>
      <c r="H163" s="111" t="s">
        <v>174</v>
      </c>
      <c r="I163" s="68" t="s">
        <v>46</v>
      </c>
      <c r="J163" s="70"/>
      <c r="K163" s="66"/>
      <c r="L163" s="66"/>
      <c r="M163" s="70"/>
      <c r="N163" s="70"/>
      <c r="O163" s="75">
        <f t="shared" si="14"/>
        <v>0</v>
      </c>
      <c r="P163" s="20"/>
      <c r="Q163" s="20"/>
      <c r="R163" s="11"/>
    </row>
    <row r="164" spans="1:18" s="5" customFormat="1" ht="5.25" customHeight="1" hidden="1">
      <c r="A164" s="65" t="s">
        <v>91</v>
      </c>
      <c r="B164" s="66"/>
      <c r="C164" s="66"/>
      <c r="D164" s="66"/>
      <c r="E164" s="66"/>
      <c r="F164" s="67" t="s">
        <v>37</v>
      </c>
      <c r="G164" s="68" t="s">
        <v>32</v>
      </c>
      <c r="H164" s="111" t="s">
        <v>174</v>
      </c>
      <c r="I164" s="68" t="s">
        <v>46</v>
      </c>
      <c r="J164" s="69">
        <v>251</v>
      </c>
      <c r="K164" s="66"/>
      <c r="L164" s="66"/>
      <c r="M164" s="70"/>
      <c r="N164" s="70"/>
      <c r="O164" s="75">
        <f t="shared" si="14"/>
        <v>0</v>
      </c>
      <c r="P164" s="20"/>
      <c r="Q164" s="20"/>
      <c r="R164" s="11"/>
    </row>
    <row r="165" spans="1:18" s="5" customFormat="1" ht="25.5" customHeight="1" hidden="1">
      <c r="A165" s="65" t="s">
        <v>66</v>
      </c>
      <c r="B165" s="66"/>
      <c r="C165" s="66"/>
      <c r="D165" s="66"/>
      <c r="E165" s="66"/>
      <c r="F165" s="67" t="s">
        <v>37</v>
      </c>
      <c r="G165" s="68" t="s">
        <v>32</v>
      </c>
      <c r="H165" s="111" t="s">
        <v>174</v>
      </c>
      <c r="I165" s="68"/>
      <c r="J165" s="69"/>
      <c r="K165" s="66"/>
      <c r="L165" s="66"/>
      <c r="M165" s="70"/>
      <c r="N165" s="70"/>
      <c r="O165" s="75">
        <f t="shared" si="14"/>
        <v>0</v>
      </c>
      <c r="P165" s="20"/>
      <c r="Q165" s="20"/>
      <c r="R165" s="11"/>
    </row>
    <row r="166" spans="1:18" s="5" customFormat="1" ht="25.5" customHeight="1" hidden="1">
      <c r="A166" s="65" t="s">
        <v>64</v>
      </c>
      <c r="B166" s="66"/>
      <c r="C166" s="66"/>
      <c r="D166" s="66"/>
      <c r="E166" s="66"/>
      <c r="F166" s="67" t="s">
        <v>37</v>
      </c>
      <c r="G166" s="68" t="s">
        <v>32</v>
      </c>
      <c r="H166" s="111" t="s">
        <v>174</v>
      </c>
      <c r="I166" s="68"/>
      <c r="J166" s="69"/>
      <c r="K166" s="66"/>
      <c r="L166" s="66"/>
      <c r="M166" s="70"/>
      <c r="N166" s="70"/>
      <c r="O166" s="75">
        <f t="shared" si="14"/>
        <v>0</v>
      </c>
      <c r="P166" s="20"/>
      <c r="Q166" s="20"/>
      <c r="R166" s="11"/>
    </row>
    <row r="167" spans="1:18" s="5" customFormat="1" ht="25.5" customHeight="1" hidden="1">
      <c r="A167" s="27" t="s">
        <v>57</v>
      </c>
      <c r="B167" s="66"/>
      <c r="C167" s="66"/>
      <c r="D167" s="66"/>
      <c r="E167" s="66"/>
      <c r="F167" s="67" t="s">
        <v>37</v>
      </c>
      <c r="G167" s="68" t="s">
        <v>32</v>
      </c>
      <c r="H167" s="111" t="s">
        <v>174</v>
      </c>
      <c r="I167" s="68" t="s">
        <v>54</v>
      </c>
      <c r="J167" s="69"/>
      <c r="K167" s="66"/>
      <c r="L167" s="66"/>
      <c r="M167" s="70"/>
      <c r="N167" s="70"/>
      <c r="O167" s="75">
        <f t="shared" si="14"/>
        <v>0</v>
      </c>
      <c r="P167" s="20"/>
      <c r="Q167" s="20"/>
      <c r="R167" s="11"/>
    </row>
    <row r="168" spans="1:18" s="5" customFormat="1" ht="25.5" customHeight="1" hidden="1">
      <c r="A168" s="27" t="s">
        <v>58</v>
      </c>
      <c r="B168" s="66"/>
      <c r="C168" s="66"/>
      <c r="D168" s="66"/>
      <c r="E168" s="66"/>
      <c r="F168" s="67" t="s">
        <v>37</v>
      </c>
      <c r="G168" s="68" t="s">
        <v>32</v>
      </c>
      <c r="H168" s="111" t="s">
        <v>174</v>
      </c>
      <c r="I168" s="68" t="s">
        <v>55</v>
      </c>
      <c r="J168" s="69"/>
      <c r="K168" s="66"/>
      <c r="L168" s="66"/>
      <c r="M168" s="70"/>
      <c r="N168" s="70"/>
      <c r="O168" s="75">
        <f t="shared" si="14"/>
        <v>0</v>
      </c>
      <c r="P168" s="20"/>
      <c r="Q168" s="20"/>
      <c r="R168" s="11"/>
    </row>
    <row r="169" spans="1:18" s="5" customFormat="1" ht="18.75" customHeight="1" hidden="1">
      <c r="A169" s="27" t="s">
        <v>10</v>
      </c>
      <c r="B169" s="66"/>
      <c r="C169" s="66"/>
      <c r="D169" s="66"/>
      <c r="E169" s="66"/>
      <c r="F169" s="67" t="s">
        <v>37</v>
      </c>
      <c r="G169" s="68" t="s">
        <v>32</v>
      </c>
      <c r="H169" s="111" t="s">
        <v>174</v>
      </c>
      <c r="I169" s="68" t="s">
        <v>88</v>
      </c>
      <c r="J169" s="69" t="s">
        <v>87</v>
      </c>
      <c r="K169" s="66"/>
      <c r="L169" s="66"/>
      <c r="M169" s="70"/>
      <c r="N169" s="70"/>
      <c r="O169" s="75">
        <f t="shared" si="14"/>
        <v>0</v>
      </c>
      <c r="P169" s="20"/>
      <c r="Q169" s="20"/>
      <c r="R169" s="11"/>
    </row>
    <row r="170" spans="1:18" ht="12.75" hidden="1">
      <c r="A170" s="57" t="s">
        <v>10</v>
      </c>
      <c r="B170" s="53"/>
      <c r="C170" s="53"/>
      <c r="D170" s="53"/>
      <c r="E170" s="53"/>
      <c r="F170" s="67" t="s">
        <v>37</v>
      </c>
      <c r="G170" s="68" t="s">
        <v>32</v>
      </c>
      <c r="H170" s="111" t="s">
        <v>174</v>
      </c>
      <c r="I170" s="55" t="s">
        <v>109</v>
      </c>
      <c r="J170" s="58" t="s">
        <v>87</v>
      </c>
      <c r="K170" s="53"/>
      <c r="L170" s="53"/>
      <c r="M170" s="56"/>
      <c r="N170" s="56"/>
      <c r="O170" s="75">
        <f aca="true" t="shared" si="15" ref="O170:O175">M170-N170</f>
        <v>0</v>
      </c>
      <c r="P170" s="18"/>
      <c r="Q170" s="18"/>
      <c r="R170" s="8"/>
    </row>
    <row r="171" spans="1:18" ht="12.75">
      <c r="A171" s="57" t="s">
        <v>10</v>
      </c>
      <c r="B171" s="53"/>
      <c r="C171" s="53"/>
      <c r="D171" s="53"/>
      <c r="E171" s="53"/>
      <c r="F171" s="67" t="s">
        <v>37</v>
      </c>
      <c r="G171" s="68" t="s">
        <v>32</v>
      </c>
      <c r="H171" s="111" t="s">
        <v>174</v>
      </c>
      <c r="I171" s="55" t="s">
        <v>94</v>
      </c>
      <c r="J171" s="58" t="s">
        <v>87</v>
      </c>
      <c r="K171" s="53"/>
      <c r="L171" s="53"/>
      <c r="M171" s="56">
        <v>3000</v>
      </c>
      <c r="N171" s="56">
        <v>3.13</v>
      </c>
      <c r="O171" s="75">
        <f t="shared" si="15"/>
        <v>2996.87</v>
      </c>
      <c r="P171" s="18"/>
      <c r="Q171" s="18"/>
      <c r="R171" s="8"/>
    </row>
    <row r="172" spans="1:18" ht="25.5">
      <c r="A172" s="57" t="s">
        <v>66</v>
      </c>
      <c r="B172" s="53">
        <v>3</v>
      </c>
      <c r="C172" s="53">
        <v>801</v>
      </c>
      <c r="D172" s="53">
        <v>820000</v>
      </c>
      <c r="E172" s="53"/>
      <c r="F172" s="67" t="s">
        <v>37</v>
      </c>
      <c r="G172" s="68" t="s">
        <v>32</v>
      </c>
      <c r="H172" s="111" t="s">
        <v>178</v>
      </c>
      <c r="I172" s="55"/>
      <c r="J172" s="58"/>
      <c r="K172" s="53"/>
      <c r="L172" s="53"/>
      <c r="M172" s="56">
        <f aca="true" t="shared" si="16" ref="M172:N174">M173</f>
        <v>26410</v>
      </c>
      <c r="N172" s="56">
        <f>N173</f>
        <v>14805</v>
      </c>
      <c r="O172" s="75">
        <f t="shared" si="15"/>
        <v>11605</v>
      </c>
      <c r="P172" s="18"/>
      <c r="Q172" s="18"/>
      <c r="R172" s="8"/>
    </row>
    <row r="173" spans="1:18" ht="25.5">
      <c r="A173" s="57" t="s">
        <v>64</v>
      </c>
      <c r="B173" s="53">
        <v>3</v>
      </c>
      <c r="C173" s="53">
        <v>801</v>
      </c>
      <c r="D173" s="53">
        <v>820026</v>
      </c>
      <c r="E173" s="53"/>
      <c r="F173" s="67" t="s">
        <v>37</v>
      </c>
      <c r="G173" s="68" t="s">
        <v>32</v>
      </c>
      <c r="H173" s="111" t="s">
        <v>177</v>
      </c>
      <c r="I173" s="55"/>
      <c r="J173" s="58"/>
      <c r="K173" s="53"/>
      <c r="L173" s="53"/>
      <c r="M173" s="56">
        <f t="shared" si="16"/>
        <v>26410</v>
      </c>
      <c r="N173" s="56">
        <f t="shared" si="16"/>
        <v>14805</v>
      </c>
      <c r="O173" s="75">
        <f t="shared" si="15"/>
        <v>11605</v>
      </c>
      <c r="P173" s="18"/>
      <c r="Q173" s="18"/>
      <c r="R173" s="8"/>
    </row>
    <row r="174" spans="1:18" ht="25.5">
      <c r="A174" s="57" t="s">
        <v>57</v>
      </c>
      <c r="B174" s="53">
        <v>3</v>
      </c>
      <c r="C174" s="53">
        <v>801</v>
      </c>
      <c r="D174" s="53">
        <v>820026</v>
      </c>
      <c r="E174" s="53"/>
      <c r="F174" s="67" t="s">
        <v>37</v>
      </c>
      <c r="G174" s="68" t="s">
        <v>32</v>
      </c>
      <c r="H174" s="111" t="s">
        <v>177</v>
      </c>
      <c r="I174" s="55" t="s">
        <v>54</v>
      </c>
      <c r="J174" s="58"/>
      <c r="K174" s="53"/>
      <c r="L174" s="53"/>
      <c r="M174" s="56">
        <f t="shared" si="16"/>
        <v>26410</v>
      </c>
      <c r="N174" s="56">
        <f t="shared" si="16"/>
        <v>14805</v>
      </c>
      <c r="O174" s="75">
        <f t="shared" si="15"/>
        <v>11605</v>
      </c>
      <c r="P174" s="18"/>
      <c r="Q174" s="18"/>
      <c r="R174" s="8"/>
    </row>
    <row r="175" spans="1:18" ht="25.5">
      <c r="A175" s="57" t="s">
        <v>58</v>
      </c>
      <c r="B175" s="53">
        <v>3</v>
      </c>
      <c r="C175" s="53">
        <v>801</v>
      </c>
      <c r="D175" s="53">
        <v>820026</v>
      </c>
      <c r="E175" s="53"/>
      <c r="F175" s="67" t="s">
        <v>37</v>
      </c>
      <c r="G175" s="68" t="s">
        <v>32</v>
      </c>
      <c r="H175" s="111" t="s">
        <v>177</v>
      </c>
      <c r="I175" s="55" t="s">
        <v>55</v>
      </c>
      <c r="J175" s="58"/>
      <c r="K175" s="53"/>
      <c r="L175" s="53"/>
      <c r="M175" s="56">
        <v>26410</v>
      </c>
      <c r="N175" s="56">
        <v>14805</v>
      </c>
      <c r="O175" s="75">
        <f t="shared" si="15"/>
        <v>11605</v>
      </c>
      <c r="P175" s="18"/>
      <c r="Q175" s="18"/>
      <c r="R175" s="8"/>
    </row>
    <row r="176" spans="1:18" ht="12.75" hidden="1">
      <c r="A176" s="57" t="s">
        <v>10</v>
      </c>
      <c r="B176" s="53"/>
      <c r="C176" s="53"/>
      <c r="D176" s="53"/>
      <c r="E176" s="53"/>
      <c r="F176" s="67" t="s">
        <v>37</v>
      </c>
      <c r="G176" s="68" t="s">
        <v>32</v>
      </c>
      <c r="H176" s="111" t="s">
        <v>177</v>
      </c>
      <c r="I176" s="55" t="s">
        <v>88</v>
      </c>
      <c r="J176" s="58" t="s">
        <v>82</v>
      </c>
      <c r="K176" s="53"/>
      <c r="L176" s="53"/>
      <c r="M176" s="56"/>
      <c r="N176" s="56"/>
      <c r="O176" s="75">
        <f>N176+M176</f>
        <v>0</v>
      </c>
      <c r="P176" s="18"/>
      <c r="Q176" s="18"/>
      <c r="R176" s="8"/>
    </row>
    <row r="177" spans="1:18" ht="12.75">
      <c r="A177" s="57" t="s">
        <v>10</v>
      </c>
      <c r="B177" s="53"/>
      <c r="C177" s="53"/>
      <c r="D177" s="53"/>
      <c r="E177" s="53"/>
      <c r="F177" s="67" t="s">
        <v>37</v>
      </c>
      <c r="G177" s="68" t="s">
        <v>32</v>
      </c>
      <c r="H177" s="111" t="s">
        <v>177</v>
      </c>
      <c r="I177" s="55" t="s">
        <v>88</v>
      </c>
      <c r="J177" s="58" t="s">
        <v>87</v>
      </c>
      <c r="K177" s="53"/>
      <c r="L177" s="53"/>
      <c r="M177" s="56">
        <v>11959</v>
      </c>
      <c r="N177" s="56">
        <v>5000</v>
      </c>
      <c r="O177" s="75">
        <f aca="true" t="shared" si="17" ref="O177:O189">M177-N177</f>
        <v>6959</v>
      </c>
      <c r="P177" s="18"/>
      <c r="Q177" s="18"/>
      <c r="R177" s="8"/>
    </row>
    <row r="178" spans="1:18" ht="12.75">
      <c r="A178" s="57" t="s">
        <v>107</v>
      </c>
      <c r="B178" s="53"/>
      <c r="C178" s="53"/>
      <c r="D178" s="53"/>
      <c r="E178" s="53"/>
      <c r="F178" s="67" t="s">
        <v>37</v>
      </c>
      <c r="G178" s="68" t="s">
        <v>32</v>
      </c>
      <c r="H178" s="111" t="s">
        <v>177</v>
      </c>
      <c r="I178" s="55" t="s">
        <v>88</v>
      </c>
      <c r="J178" s="58" t="s">
        <v>108</v>
      </c>
      <c r="K178" s="53"/>
      <c r="L178" s="53"/>
      <c r="M178" s="56">
        <v>4451</v>
      </c>
      <c r="N178" s="56">
        <v>4451</v>
      </c>
      <c r="O178" s="75">
        <f>M178-N178</f>
        <v>0</v>
      </c>
      <c r="P178" s="18"/>
      <c r="Q178" s="18"/>
      <c r="R178" s="8"/>
    </row>
    <row r="179" spans="1:18" ht="12.75">
      <c r="A179" s="57" t="s">
        <v>83</v>
      </c>
      <c r="B179" s="53"/>
      <c r="C179" s="53"/>
      <c r="D179" s="53"/>
      <c r="E179" s="53"/>
      <c r="F179" s="67" t="s">
        <v>37</v>
      </c>
      <c r="G179" s="68" t="s">
        <v>32</v>
      </c>
      <c r="H179" s="111" t="s">
        <v>177</v>
      </c>
      <c r="I179" s="55" t="s">
        <v>88</v>
      </c>
      <c r="J179" s="58" t="s">
        <v>84</v>
      </c>
      <c r="K179" s="53"/>
      <c r="L179" s="53"/>
      <c r="M179" s="56">
        <v>10000</v>
      </c>
      <c r="N179" s="56">
        <v>5354</v>
      </c>
      <c r="O179" s="75">
        <f t="shared" si="17"/>
        <v>4646</v>
      </c>
      <c r="P179" s="18"/>
      <c r="Q179" s="18"/>
      <c r="R179" s="8"/>
    </row>
    <row r="180" spans="1:18" ht="12.75">
      <c r="A180" s="28" t="s">
        <v>16</v>
      </c>
      <c r="B180" s="50">
        <v>37532365</v>
      </c>
      <c r="C180" s="50">
        <v>46582364</v>
      </c>
      <c r="D180" s="50">
        <v>41659364</v>
      </c>
      <c r="E180" s="50">
        <v>39877294</v>
      </c>
      <c r="F180" s="47" t="s">
        <v>37</v>
      </c>
      <c r="G180" s="51" t="s">
        <v>35</v>
      </c>
      <c r="H180" s="51"/>
      <c r="I180" s="51"/>
      <c r="J180" s="59"/>
      <c r="K180" s="52">
        <f>K181</f>
        <v>0</v>
      </c>
      <c r="L180" s="52"/>
      <c r="M180" s="52">
        <f>M181+M187</f>
        <v>50000</v>
      </c>
      <c r="N180" s="52">
        <f aca="true" t="shared" si="18" ref="M180:N185">N181</f>
        <v>12239.45</v>
      </c>
      <c r="O180" s="74">
        <f t="shared" si="17"/>
        <v>37760.55</v>
      </c>
      <c r="P180" s="17"/>
      <c r="Q180" s="17"/>
      <c r="R180" s="8"/>
    </row>
    <row r="181" spans="1:18" ht="12.75">
      <c r="A181" s="28" t="s">
        <v>17</v>
      </c>
      <c r="B181" s="50">
        <v>34192569</v>
      </c>
      <c r="C181" s="50">
        <v>43222569</v>
      </c>
      <c r="D181" s="50">
        <v>38319569</v>
      </c>
      <c r="E181" s="50">
        <v>36535494</v>
      </c>
      <c r="F181" s="47" t="s">
        <v>37</v>
      </c>
      <c r="G181" s="51" t="s">
        <v>36</v>
      </c>
      <c r="H181" s="51"/>
      <c r="I181" s="51"/>
      <c r="J181" s="59"/>
      <c r="K181" s="52">
        <f>K184</f>
        <v>0</v>
      </c>
      <c r="L181" s="52"/>
      <c r="M181" s="52">
        <f t="shared" si="18"/>
        <v>50000</v>
      </c>
      <c r="N181" s="52">
        <f t="shared" si="18"/>
        <v>12239.45</v>
      </c>
      <c r="O181" s="74">
        <f t="shared" si="17"/>
        <v>37760.55</v>
      </c>
      <c r="P181" s="17"/>
      <c r="Q181" s="17"/>
      <c r="R181" s="8"/>
    </row>
    <row r="182" spans="1:18" ht="38.25">
      <c r="A182" s="26" t="s">
        <v>129</v>
      </c>
      <c r="B182" s="53"/>
      <c r="C182" s="53"/>
      <c r="D182" s="53"/>
      <c r="E182" s="53"/>
      <c r="F182" s="54" t="s">
        <v>37</v>
      </c>
      <c r="G182" s="55" t="s">
        <v>36</v>
      </c>
      <c r="H182" s="93" t="s">
        <v>180</v>
      </c>
      <c r="I182" s="55"/>
      <c r="J182" s="58"/>
      <c r="K182" s="56"/>
      <c r="L182" s="56"/>
      <c r="M182" s="56">
        <f t="shared" si="18"/>
        <v>50000</v>
      </c>
      <c r="N182" s="56">
        <f t="shared" si="18"/>
        <v>12239.45</v>
      </c>
      <c r="O182" s="75">
        <f t="shared" si="17"/>
        <v>37760.55</v>
      </c>
      <c r="P182" s="18"/>
      <c r="Q182" s="18"/>
      <c r="R182" s="8"/>
    </row>
    <row r="183" spans="1:18" ht="63.75" customHeight="1">
      <c r="A183" s="62" t="s">
        <v>67</v>
      </c>
      <c r="B183" s="53"/>
      <c r="C183" s="53"/>
      <c r="D183" s="53"/>
      <c r="E183" s="53"/>
      <c r="F183" s="54" t="s">
        <v>37</v>
      </c>
      <c r="G183" s="55" t="s">
        <v>36</v>
      </c>
      <c r="H183" s="93" t="s">
        <v>179</v>
      </c>
      <c r="I183" s="55"/>
      <c r="J183" s="56"/>
      <c r="K183" s="56"/>
      <c r="L183" s="56"/>
      <c r="M183" s="56">
        <f t="shared" si="18"/>
        <v>50000</v>
      </c>
      <c r="N183" s="56">
        <f t="shared" si="18"/>
        <v>12239.45</v>
      </c>
      <c r="O183" s="75">
        <f t="shared" si="17"/>
        <v>37760.55</v>
      </c>
      <c r="P183" s="18"/>
      <c r="Q183" s="18"/>
      <c r="R183" s="8"/>
    </row>
    <row r="184" spans="1:18" ht="12.75">
      <c r="A184" s="65" t="s">
        <v>65</v>
      </c>
      <c r="B184" s="53">
        <v>607920</v>
      </c>
      <c r="C184" s="53">
        <v>607920</v>
      </c>
      <c r="D184" s="53">
        <v>607920</v>
      </c>
      <c r="E184" s="53">
        <v>526661</v>
      </c>
      <c r="F184" s="54" t="s">
        <v>37</v>
      </c>
      <c r="G184" s="55" t="s">
        <v>36</v>
      </c>
      <c r="H184" s="93" t="s">
        <v>179</v>
      </c>
      <c r="I184" s="55" t="s">
        <v>27</v>
      </c>
      <c r="J184" s="56"/>
      <c r="K184" s="56">
        <f>K185</f>
        <v>0</v>
      </c>
      <c r="L184" s="56"/>
      <c r="M184" s="56">
        <f t="shared" si="18"/>
        <v>50000</v>
      </c>
      <c r="N184" s="56">
        <f t="shared" si="18"/>
        <v>12239.45</v>
      </c>
      <c r="O184" s="75">
        <f t="shared" si="17"/>
        <v>37760.55</v>
      </c>
      <c r="P184" s="18"/>
      <c r="Q184" s="18"/>
      <c r="R184" s="8"/>
    </row>
    <row r="185" spans="1:18" ht="12.75">
      <c r="A185" s="71" t="s">
        <v>44</v>
      </c>
      <c r="B185" s="53">
        <v>607920</v>
      </c>
      <c r="C185" s="53">
        <v>607920</v>
      </c>
      <c r="D185" s="53">
        <v>607920</v>
      </c>
      <c r="E185" s="53">
        <v>526661</v>
      </c>
      <c r="F185" s="54" t="s">
        <v>37</v>
      </c>
      <c r="G185" s="55" t="s">
        <v>36</v>
      </c>
      <c r="H185" s="93" t="s">
        <v>179</v>
      </c>
      <c r="I185" s="55" t="s">
        <v>46</v>
      </c>
      <c r="J185" s="56"/>
      <c r="K185" s="71"/>
      <c r="L185" s="71"/>
      <c r="M185" s="56">
        <f t="shared" si="18"/>
        <v>50000</v>
      </c>
      <c r="N185" s="56">
        <f t="shared" si="18"/>
        <v>12239.45</v>
      </c>
      <c r="O185" s="75">
        <f t="shared" si="17"/>
        <v>37760.55</v>
      </c>
      <c r="P185" s="18"/>
      <c r="Q185" s="18"/>
      <c r="R185" s="8"/>
    </row>
    <row r="186" spans="1:18" ht="24.75" customHeight="1">
      <c r="A186" s="26" t="s">
        <v>91</v>
      </c>
      <c r="B186" s="71"/>
      <c r="C186" s="71"/>
      <c r="D186" s="71"/>
      <c r="E186" s="71"/>
      <c r="F186" s="54" t="s">
        <v>37</v>
      </c>
      <c r="G186" s="55" t="s">
        <v>36</v>
      </c>
      <c r="H186" s="93" t="s">
        <v>179</v>
      </c>
      <c r="I186" s="55" t="s">
        <v>46</v>
      </c>
      <c r="J186" s="72">
        <v>251</v>
      </c>
      <c r="K186" s="71"/>
      <c r="L186" s="71"/>
      <c r="M186" s="56">
        <v>50000</v>
      </c>
      <c r="N186" s="56">
        <v>12239.45</v>
      </c>
      <c r="O186" s="75">
        <f t="shared" si="17"/>
        <v>37760.55</v>
      </c>
      <c r="P186" s="21"/>
      <c r="Q186" s="21"/>
      <c r="R186" s="8"/>
    </row>
    <row r="187" spans="1:18" ht="12.75" hidden="1">
      <c r="A187" s="89" t="s">
        <v>112</v>
      </c>
      <c r="B187" s="90"/>
      <c r="C187" s="90"/>
      <c r="D187" s="90"/>
      <c r="E187" s="90"/>
      <c r="F187" s="91" t="s">
        <v>37</v>
      </c>
      <c r="G187" s="92" t="s">
        <v>113</v>
      </c>
      <c r="H187" s="92" t="s">
        <v>114</v>
      </c>
      <c r="I187" s="93"/>
      <c r="J187" s="93"/>
      <c r="K187" s="93"/>
      <c r="L187" s="94">
        <f>SUM(L189)</f>
        <v>60005</v>
      </c>
      <c r="M187" s="50">
        <f>M188</f>
        <v>0</v>
      </c>
      <c r="N187" s="50"/>
      <c r="O187" s="50">
        <f t="shared" si="17"/>
        <v>0</v>
      </c>
      <c r="P187" s="8"/>
      <c r="Q187" s="8"/>
      <c r="R187" s="8"/>
    </row>
    <row r="188" spans="1:18" ht="12.75" hidden="1">
      <c r="A188" s="95" t="s">
        <v>112</v>
      </c>
      <c r="B188" s="96"/>
      <c r="C188" s="96"/>
      <c r="D188" s="96"/>
      <c r="E188" s="96"/>
      <c r="F188" s="97" t="s">
        <v>37</v>
      </c>
      <c r="G188" s="98" t="s">
        <v>113</v>
      </c>
      <c r="H188" s="93" t="s">
        <v>114</v>
      </c>
      <c r="I188" s="98" t="s">
        <v>115</v>
      </c>
      <c r="J188" s="98"/>
      <c r="K188" s="98"/>
      <c r="L188" s="99">
        <v>60005</v>
      </c>
      <c r="M188" s="53">
        <f>M189</f>
        <v>0</v>
      </c>
      <c r="N188" s="53"/>
      <c r="O188" s="53">
        <f t="shared" si="17"/>
        <v>0</v>
      </c>
      <c r="P188" s="8"/>
      <c r="Q188" s="8"/>
      <c r="R188" s="8"/>
    </row>
    <row r="189" spans="1:18" ht="12.75" hidden="1">
      <c r="A189" s="95" t="s">
        <v>112</v>
      </c>
      <c r="B189" s="96"/>
      <c r="C189" s="96"/>
      <c r="D189" s="96"/>
      <c r="E189" s="96"/>
      <c r="F189" s="97" t="s">
        <v>37</v>
      </c>
      <c r="G189" s="98" t="s">
        <v>113</v>
      </c>
      <c r="H189" s="93" t="s">
        <v>114</v>
      </c>
      <c r="I189" s="98" t="s">
        <v>115</v>
      </c>
      <c r="J189" s="98" t="s">
        <v>116</v>
      </c>
      <c r="K189" s="98" t="s">
        <v>117</v>
      </c>
      <c r="L189" s="99">
        <v>60005</v>
      </c>
      <c r="M189" s="53"/>
      <c r="N189" s="53"/>
      <c r="O189" s="53">
        <f t="shared" si="17"/>
        <v>0</v>
      </c>
      <c r="P189" s="8"/>
      <c r="Q189" s="8"/>
      <c r="R189" s="8"/>
    </row>
    <row r="190" spans="16:18" ht="12.75">
      <c r="P190" s="8"/>
      <c r="Q190" s="8"/>
      <c r="R190" s="8"/>
    </row>
    <row r="191" spans="16:18" ht="12.75">
      <c r="P191" s="8"/>
      <c r="Q191" s="8"/>
      <c r="R191" s="8"/>
    </row>
    <row r="192" spans="16:18" ht="12.75">
      <c r="P192" s="8"/>
      <c r="Q192" s="8"/>
      <c r="R192" s="8"/>
    </row>
    <row r="193" spans="16:18" ht="12.75">
      <c r="P193" s="8"/>
      <c r="Q193" s="8"/>
      <c r="R193" s="8"/>
    </row>
    <row r="194" spans="16:18" ht="12.75">
      <c r="P194" s="8"/>
      <c r="Q194" s="8"/>
      <c r="R194" s="8"/>
    </row>
    <row r="195" spans="16:18" ht="12.75">
      <c r="P195" s="8"/>
      <c r="Q195" s="8"/>
      <c r="R195" s="8"/>
    </row>
    <row r="196" spans="16:18" ht="12.75">
      <c r="P196" s="8"/>
      <c r="Q196" s="8"/>
      <c r="R196" s="8"/>
    </row>
    <row r="197" spans="16:18" ht="12.75">
      <c r="P197" s="8"/>
      <c r="Q197" s="8"/>
      <c r="R197" s="8"/>
    </row>
    <row r="198" spans="16:18" ht="12.75">
      <c r="P198" s="8"/>
      <c r="Q198" s="8"/>
      <c r="R198" s="8"/>
    </row>
    <row r="199" spans="16:18" ht="12.75">
      <c r="P199" s="8"/>
      <c r="Q199" s="8"/>
      <c r="R199" s="8"/>
    </row>
    <row r="200" spans="16:18" ht="12.75">
      <c r="P200" s="8"/>
      <c r="Q200" s="8"/>
      <c r="R200" s="8"/>
    </row>
    <row r="201" spans="16:18" ht="12.75">
      <c r="P201" s="8"/>
      <c r="Q201" s="8"/>
      <c r="R201" s="8"/>
    </row>
    <row r="202" spans="16:18" ht="12.75">
      <c r="P202" s="8"/>
      <c r="Q202" s="8"/>
      <c r="R202" s="8"/>
    </row>
    <row r="203" spans="16:18" ht="12.75">
      <c r="P203" s="8"/>
      <c r="Q203" s="8"/>
      <c r="R203" s="8"/>
    </row>
    <row r="204" spans="16:18" ht="12.75">
      <c r="P204" s="8"/>
      <c r="Q204" s="8"/>
      <c r="R204" s="8"/>
    </row>
    <row r="205" spans="16:18" ht="12.75">
      <c r="P205" s="8"/>
      <c r="Q205" s="8"/>
      <c r="R205" s="8"/>
    </row>
    <row r="206" spans="16:18" ht="12.75">
      <c r="P206" s="8"/>
      <c r="Q206" s="8"/>
      <c r="R206" s="8"/>
    </row>
    <row r="207" spans="16:18" ht="12.75">
      <c r="P207" s="8"/>
      <c r="Q207" s="8"/>
      <c r="R207" s="8"/>
    </row>
  </sheetData>
  <sheetProtection/>
  <mergeCells count="13">
    <mergeCell ref="G8:G10"/>
    <mergeCell ref="O8:O10"/>
    <mergeCell ref="N8:N10"/>
    <mergeCell ref="H8:H10"/>
    <mergeCell ref="I8:I10"/>
    <mergeCell ref="M8:M10"/>
    <mergeCell ref="H1:O3"/>
    <mergeCell ref="A5:O6"/>
    <mergeCell ref="A4:K4"/>
    <mergeCell ref="K9:K10"/>
    <mergeCell ref="A8:A10"/>
    <mergeCell ref="J8:J10"/>
    <mergeCell ref="F8:F10"/>
  </mergeCells>
  <printOptions horizontalCentered="1"/>
  <pageMargins left="0.5905511811023623" right="0.3937007874015748" top="0.5905511811023623" bottom="0.5905511811023623" header="0" footer="0"/>
  <pageSetup firstPageNumber="24" useFirstPageNumber="1" fitToHeight="7" fitToWidth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Utia</cp:lastModifiedBy>
  <cp:lastPrinted>2016-04-17T10:41:14Z</cp:lastPrinted>
  <dcterms:created xsi:type="dcterms:W3CDTF">2009-02-03T11:21:42Z</dcterms:created>
  <dcterms:modified xsi:type="dcterms:W3CDTF">2017-04-16T15:04:23Z</dcterms:modified>
  <cp:category/>
  <cp:version/>
  <cp:contentType/>
  <cp:contentStatus/>
</cp:coreProperties>
</file>